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an" sheetId="1" r:id="rId1"/>
    <sheet name="Budget" sheetId="2" r:id="rId2"/>
    <sheet name="Évaluation" sheetId="3" r:id="rId3"/>
  </sheets>
  <definedNames>
    <definedName name="_xlnm.Print_Area" localSheetId="1">Budget!$A$1:$H$31</definedName>
    <definedName name="_xlnm.Print_Area" localSheetId="0">Plan!$A$1:$B$18</definedName>
    <definedName name="_xlnm.Print_Area" localSheetId="2">Évaluation!$A$1:$F$17</definedName>
    <definedName name="_xlnm.Print_Titles" localSheetId="1">Budget!$1:$5</definedName>
    <definedName name="_xlnm.Print_Titles" localSheetId="0">Plan!$1:$5</definedName>
    <definedName name="_xlnm.Print_Titles" localSheetId="2">Évaluation!$1:$5</definedName>
  </definedNames>
  <calcPr calcId="124519" fullCalcOnLoad="1"/>
</workbook>
</file>

<file path=xl/sharedStrings.xml><?xml version="1.0" encoding="utf-8"?>
<sst xmlns="http://schemas.openxmlformats.org/spreadsheetml/2006/main" count="70" uniqueCount="58">
  <si>
    <t>Préparez une campagne que vous pourrez évaluer</t>
  </si>
  <si>
    <t>Exemple fictif : projet, dates, tâches et montants en USD inventés. Ce ne sont ni des prix du marché, ni des offres d’éditeurs, ni des résultats obtenus. L’étiquette reste après modification jusqu’à l’effacement.</t>
  </si>
  <si>
    <t>Remplissez Plan puis Budget. Un coût vide est inconnu ; zéro correspond à un zéro renseigné. Argent et heures restent séparés. Le résumé compte les montants manquants et les sous-totaux connus des 12 lignes. Gardez une seule devise et ressaisissez les valeurs si vous la changez. Réservez Évaluation aux observations réellement effectuées.</t>
  </si>
  <si>
    <t>Objectif et sélection</t>
  </si>
  <si>
    <t>Brouillon de planification — ni validation ni résultats observés</t>
  </si>
  <si>
    <t>Nom de campagne</t>
  </si>
  <si>
    <t>Liste de contrôle des freins de vélo — pilote</t>
  </si>
  <si>
    <t>Utilité pour le lecteur et objectif</t>
  </si>
  <si>
    <t>Créer une liste utile de contrôle des freins et vérifier si un petit groupe pertinent de rédactions cyclistes la trouve utile. Aucun objectif de liens, de trafic ou de positions n’est présupposé.</t>
  </si>
  <si>
    <t>URL de destination détenue</t>
  </si>
  <si>
    <t>https://example.com/guides/brake-check</t>
  </si>
  <si>
    <t>Public et contexte</t>
  </si>
  <si>
    <t>Personnes vérifiant un vélo urbain avant de partir et rédactions de ressources pratiques sur le vélo.</t>
  </si>
  <si>
    <t>Critères de sélection et exclusions</t>
  </si>
  <si>
    <t>Rédaction identifiable, rubrique d’entretien pertinente et besoin réel du lecteur. Exclure les annuaires sans rapport, les références payantes non déclarées et les garanties de classement.</t>
  </si>
  <si>
    <t>Responsable</t>
  </si>
  <si>
    <t>Responsable éditorial fictif</t>
  </si>
  <si>
    <t>Début prévu</t>
  </si>
  <si>
    <t>Évaluation prévue</t>
  </si>
  <si>
    <t>Fin prévue</t>
  </si>
  <si>
    <t>Données initiales et méthode de preuve</t>
  </si>
  <si>
    <t>Avant tout contact, consigner l’état de préparation de la page et les données de trafic référent disponibles. Comparer séparément les réponses réelles, les pages publiées et les visites mesurées ; laisser vides les données indisponibles.</t>
  </si>
  <si>
    <t>Suspendre ou adapter lorsque…</t>
  </si>
  <si>
    <t>Suspendre si la liste est incomplète, la page proposée sans rapport ou la dépense prévue supérieure à 400 USD. Modifier le périmètre avant d’autoriser un surcoût.</t>
  </si>
  <si>
    <t>Devise</t>
  </si>
  <si>
    <t>USD</t>
  </si>
  <si>
    <t>Plafond de dépenses</t>
  </si>
  <si>
    <t>Travail à livrer</t>
  </si>
  <si>
    <t>Échéance prévue</t>
  </si>
  <si>
    <t>Coût estimé</t>
  </si>
  <si>
    <t>Coût engagé</t>
  </si>
  <si>
    <t>Dépense réelle</t>
  </si>
  <si>
    <t>Heures estimées</t>
  </si>
  <si>
    <t>Base de l’estimation / notes de preuve</t>
  </si>
  <si>
    <t>Inspecter et réviser la page de destination</t>
  </si>
  <si>
    <t>Éditeur fictif</t>
  </si>
  <si>
    <t>Enveloppe inventée de 80 USD ; les 3 heures estiment l’effort, pas un supplément.</t>
  </si>
  <si>
    <t>Créer et vérifier les illustrations</t>
  </si>
  <si>
    <t>Graphiste fictif</t>
  </si>
  <si>
    <t>Enveloppe inventée de 160 USD ; vérifier les instructions et l’accessibilité avant les contacts.</t>
  </si>
  <si>
    <t>Rechercher une petite liste de rédactions pertinentes</t>
  </si>
  <si>
    <t>Chargé de recherche fictif</t>
  </si>
  <si>
    <t>Enveloppe inventée de 40 USD ; recherche manuelle de pertinence, aucune liste de contacts achetée.</t>
  </si>
  <si>
    <t>Examiner les réponses et preuves de livraison</t>
  </si>
  <si>
    <t>Évaluateur fictif</t>
  </si>
  <si>
    <t>Enveloppe inventée de 40 USD. Aucun placement payant inclus ; tout parrainage exige des conditions et une évaluation distinctes.</t>
  </si>
  <si>
    <t>Vue du budget</t>
  </si>
  <si>
    <t>Sous-total connu</t>
  </si>
  <si>
    <t>Montants non renseignés</t>
  </si>
  <si>
    <t>Budget prévisionnel non affecté</t>
  </si>
  <si>
    <t>Tous les montants utilisent la devise choisie. Changer de devise ne convertit aucun chiffre. Saisissez 0.50 ou 0,50 sans séparateur de milliers ; JPY accepte des unités entières. Les heures restent séparées des montants.</t>
  </si>
  <si>
    <t>Un brouillon valide n’est pas une campagne complète ou approuvée. Les coûts inconnus restent inconnus. Les dates sont prévisionnelles ; consignez séparément les preuves et décisions réelles. Un total de coûts ne prédit ni liens, ni visites, ni positions.</t>
  </si>
  <si>
    <t>Date d’observation</t>
  </si>
  <si>
    <t>Référence de preuve</t>
  </si>
  <si>
    <t>Résultat observé</t>
  </si>
  <si>
    <t>Décision et motif</t>
  </si>
  <si>
    <t>Évaluateur</t>
  </si>
  <si>
    <t>Prochaine date d’évaluation</t>
  </si>
</sst>
</file>

<file path=xl/styles.xml><?xml version="1.0" encoding="utf-8"?>
<styleSheet xmlns="http://schemas.openxmlformats.org/spreadsheetml/2006/main">
  <numFmts count="2">
    <numFmt numFmtId="164" formatCode="yyyy-mm-dd"/>
    <numFmt numFmtId="165" formatCode="0.00"/>
  </numFmts>
  <fonts count="5">
    <font>
      <sz val="11"/>
      <color theme="1"/>
      <name val="Calibri"/>
      <family val="2"/>
      <scheme val="minor"/>
    </font>
    <font>
      <sz val="11"/>
      <color theme="1"/>
      <name val="Arial"/>
      <family val="2"/>
    </font>
    <font>
      <b/>
      <sz val="19"/>
      <color rgb="FFFFFFFF"/>
      <name val="Arial"/>
      <family val="2"/>
    </font>
    <font>
      <sz val="11"/>
      <color rgb="FF415065"/>
      <name val="Arial"/>
      <family val="2"/>
    </font>
    <font>
      <b/>
      <sz val="11"/>
      <color rgb="FFFFFFFF"/>
      <name val="Calibri"/>
      <family val="2"/>
      <scheme val="minor"/>
    </font>
  </fonts>
  <fills count="4">
    <fill>
      <patternFill patternType="none"/>
    </fill>
    <fill>
      <patternFill patternType="gray125"/>
    </fill>
    <fill>
      <patternFill patternType="solid">
        <fgColor rgb="FF111A25"/>
        <bgColor indexed="64"/>
      </patternFill>
    </fill>
    <fill>
      <patternFill patternType="solid">
        <fgColor rgb="FF293A50"/>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top" wrapText="1"/>
    </xf>
    <xf numFmtId="0" fontId="2" fillId="2" borderId="0" xfId="0" applyFont="1" applyFill="1" applyAlignment="1">
      <alignment vertical="center" wrapText="1"/>
    </xf>
    <xf numFmtId="0" fontId="3" fillId="0" borderId="0" xfId="0" applyFont="1" applyAlignment="1">
      <alignment vertical="top" wrapText="1"/>
    </xf>
    <xf numFmtId="0" fontId="4" fillId="3" borderId="0" xfId="0" applyFont="1" applyFill="1" applyAlignment="1">
      <alignment vertical="center" wrapText="1"/>
    </xf>
    <xf numFmtId="164" fontId="1" fillId="0" borderId="0" xfId="0" applyNumberFormat="1" applyFont="1" applyAlignment="1">
      <alignment vertical="top"/>
    </xf>
    <xf numFmtId="165" fontId="1" fillId="0" borderId="0" xfId="0" applyNumberFormat="1" applyFont="1" applyAlignment="1">
      <alignment vertical="top"/>
    </xf>
  </cellXfs>
  <cellStyles count="1">
    <cellStyle name="Normal" xfId="0" builtinId="0"/>
  </cellStyles>
  <dxfs count="2">
    <dxf>
      <font>
        <color rgb="FF8B1C13"/>
      </font>
      <fill>
        <patternFill>
          <bgColor rgb="FFFCE2DF"/>
        </patternFill>
      </fill>
    </dxf>
    <dxf>
      <numFmt numFmtId="1" formatCode="0"/>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CampaignTasks" displayName="CampaignTasks" ref="A5:H17" totalsRowShown="0">
  <autoFilter ref="A5:H17"/>
  <tableColumns count="8">
    <tableColumn id="1" name="Travail à livrer"/>
    <tableColumn id="2" name="Responsable"/>
    <tableColumn id="3" name="Échéance prévue"/>
    <tableColumn id="4" name="Coût estimé"/>
    <tableColumn id="5" name="Coût engagé"/>
    <tableColumn id="6" name="Dépense réelle"/>
    <tableColumn id="7" name="Heures estimées"/>
    <tableColumn id="8" name="Base de l’estimation / notes de preuve"/>
  </tableColumns>
  <tableStyleInfo name="TableStyleMedium2" showFirstColumn="0" showLastColumn="0" showRowStripes="1" showColumnStripes="0"/>
</table>
</file>

<file path=xl/tables/table2.xml><?xml version="1.0" encoding="utf-8"?>
<table xmlns="http://schemas.openxmlformats.org/spreadsheetml/2006/main" id="2" name="CampaignReview" displayName="CampaignReview" ref="A5:F17" totalsRowShown="0">
  <autoFilter ref="A5:F17"/>
  <tableColumns count="6">
    <tableColumn id="1" name="Date d’observation"/>
    <tableColumn id="2" name="Référence de preuve"/>
    <tableColumn id="3" name="Résultat observé"/>
    <tableColumn id="4" name="Décision et motif"/>
    <tableColumn id="5" name="Évaluateur"/>
    <tableColumn id="6" name="Prochaine date d’évalua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sheetPr>
    <pageSetUpPr fitToPage="1"/>
  </sheetPr>
  <dimension ref="A1:B18"/>
  <sheetViews>
    <sheetView showGridLines="0" tabSelected="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2.7109375" style="1" customWidth="1"/>
    <col min="2" max="2" width="105.7109375" style="1" customWidth="1"/>
  </cols>
  <sheetData>
    <row r="1" spans="1:2" ht="48" customHeight="1">
      <c r="A1" s="2" t="s">
        <v>0</v>
      </c>
      <c r="B1" s="2"/>
    </row>
    <row r="2" spans="1:2" ht="39.75" customHeight="1">
      <c r="A2" s="3" t="s">
        <v>1</v>
      </c>
      <c r="B2" s="3"/>
    </row>
    <row r="3" spans="1:2" ht="33.75" customHeight="1">
      <c r="A3" s="3"/>
      <c r="B3" s="3"/>
    </row>
    <row r="4" spans="1:2" ht="72" customHeight="1">
      <c r="A4" s="3" t="s">
        <v>2</v>
      </c>
      <c r="B4" s="3"/>
    </row>
    <row r="5" spans="1:2" ht="33.75" customHeight="1">
      <c r="A5" s="4" t="s">
        <v>3</v>
      </c>
      <c r="B5" s="4" t="s">
        <v>4</v>
      </c>
    </row>
    <row r="6" spans="1:2" ht="33.75" customHeight="1">
      <c r="A6" s="1" t="s">
        <v>5</v>
      </c>
      <c r="B6" s="1" t="s">
        <v>6</v>
      </c>
    </row>
    <row r="7" spans="1:2" ht="87.75" customHeight="1">
      <c r="A7" s="1" t="s">
        <v>7</v>
      </c>
      <c r="B7" s="1" t="s">
        <v>8</v>
      </c>
    </row>
    <row r="8" spans="1:2" ht="33.75" customHeight="1">
      <c r="A8" s="1" t="s">
        <v>9</v>
      </c>
      <c r="B8" s="1" t="s">
        <v>10</v>
      </c>
    </row>
    <row r="9" spans="1:2" ht="87.75" customHeight="1">
      <c r="A9" s="1" t="s">
        <v>11</v>
      </c>
      <c r="B9" s="1" t="s">
        <v>12</v>
      </c>
    </row>
    <row r="10" spans="1:2" ht="87.75" customHeight="1">
      <c r="A10" s="1" t="s">
        <v>13</v>
      </c>
      <c r="B10" s="1" t="s">
        <v>14</v>
      </c>
    </row>
    <row r="11" spans="1:2" ht="33.75" customHeight="1">
      <c r="A11" s="1" t="s">
        <v>15</v>
      </c>
      <c r="B11" s="1" t="s">
        <v>16</v>
      </c>
    </row>
    <row r="12" spans="1:2" ht="33.75" customHeight="1">
      <c r="A12" s="1" t="s">
        <v>17</v>
      </c>
      <c r="B12" s="5">
        <v>47574</v>
      </c>
    </row>
    <row r="13" spans="1:2" ht="33.75" customHeight="1">
      <c r="A13" s="1" t="s">
        <v>18</v>
      </c>
      <c r="B13" s="5">
        <v>47588</v>
      </c>
    </row>
    <row r="14" spans="1:2" ht="33.75" customHeight="1">
      <c r="A14" s="1" t="s">
        <v>19</v>
      </c>
      <c r="B14" s="5">
        <v>47603</v>
      </c>
    </row>
    <row r="15" spans="1:2" ht="87.75" customHeight="1">
      <c r="A15" s="1" t="s">
        <v>20</v>
      </c>
      <c r="B15" s="1" t="s">
        <v>21</v>
      </c>
    </row>
    <row r="16" spans="1:2" ht="87.75" customHeight="1">
      <c r="A16" s="1" t="s">
        <v>22</v>
      </c>
      <c r="B16" s="1" t="s">
        <v>23</v>
      </c>
    </row>
    <row r="17" spans="1:2" ht="33.75" customHeight="1">
      <c r="A17" s="1" t="s">
        <v>24</v>
      </c>
      <c r="B17" s="1" t="s">
        <v>25</v>
      </c>
    </row>
    <row r="18" spans="1:2" ht="33.75" customHeight="1">
      <c r="A18" s="1" t="s">
        <v>26</v>
      </c>
      <c r="B18" s="6">
        <v>400</v>
      </c>
    </row>
  </sheetData>
  <mergeCells count="3">
    <mergeCell ref="A1:B1"/>
    <mergeCell ref="A2:B3"/>
    <mergeCell ref="A4:B4"/>
  </mergeCells>
  <conditionalFormatting sqref="B18">
    <cfRule type="expression" dxfId="0" priority="1">
      <formula>NOT(IFERROR(OR(B18="",AND(ISNUMBER(B18),B18&gt;=0,B18&lt;=IF($B$17="JPY",1000000000,10000000),ROUND(B18,IF($B$17="JPY",0,2))=B18)),FALSE))</formula>
    </cfRule>
    <cfRule type="expression" dxfId="1" priority="2">
      <formula>$B$17="JPY"</formula>
    </cfRule>
  </conditionalFormatting>
  <conditionalFormatting sqref="B12:B14">
    <cfRule type="expression" dxfId="0" priority="3">
      <formula>OR(AND($B$12&lt;&gt;"",$B$13&lt;&gt;"",$B$12&gt;$B$13),AND($B$13&lt;&gt;"",$B$14&lt;&gt;"",$B$13&gt;$B$14),AND($B$12&lt;&gt;"",$B$14&lt;&gt;"",$B$12&gt;$B$14))</formula>
    </cfRule>
  </conditionalFormatting>
  <dataValidations count="5">
    <dataValidation type="date" allowBlank="1" showInputMessage="1" showErrorMessage="1" error="Saisissez une date réelle entre 2000 et 2100." sqref="B12">
      <formula1>36526</formula1>
      <formula2>73415</formula2>
    </dataValidation>
    <dataValidation type="date" allowBlank="1" showInputMessage="1" showErrorMessage="1" error="Saisissez une date réelle entre 2000 et 2100." sqref="B13">
      <formula1>36526</formula1>
      <formula2>73415</formula2>
    </dataValidation>
    <dataValidation type="date" allowBlank="1" showInputMessage="1" showErrorMessage="1" error="Saisissez une date réelle entre 2000 et 2100." sqref="B14">
      <formula1>36526</formula1>
      <formula2>73415</formula2>
    </dataValidation>
    <dataValidation type="list" showInputMessage="1" showErrorMessage="1" sqref="B17">
      <formula1>"USD,EUR,GBP,TRY,JPY"</formula1>
    </dataValidation>
    <dataValidation type="custom" allowBlank="1" showInputMessage="1" showErrorMessage="1" error="Saisissez des montants décimaux non négatifs dans les limites. JPY exige des entiers, sans séparateur de milliers." sqref="B18">
      <formula1>IFERROR(OR(B18="",AND(ISNUMBER(B18),B18&gt;=0,B18&lt;=IF($B$17="JPY",1000000000,10000000),ROUND(B18,IF($B$17="JPY",0,2))=B18)),FALSE)</formula1>
    </dataValidation>
  </dataValidations>
  <pageMargins left="0.3" right="0.3" top="0.4" bottom="0.4" header="0.3" footer="0.3"/>
  <pageSetup paperSize="9" fitToHeight="0" orientation="landscape"/>
  <headerFooter>
    <oddFooter>&amp;C&amp;P /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J31"/>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8.7109375" style="1" customWidth="1"/>
    <col min="2" max="2" width="24.7109375" style="1" customWidth="1"/>
    <col min="3" max="3" width="16.7109375" style="5" customWidth="1"/>
    <col min="4" max="6" width="18.7109375" style="6" customWidth="1"/>
    <col min="7" max="7" width="16.7109375" style="6" customWidth="1"/>
    <col min="8" max="8" width="60.7109375" style="1" customWidth="1"/>
    <col min="9" max="10" width="0" hidden="1" customWidth="1"/>
  </cols>
  <sheetData>
    <row r="1" spans="1:10" ht="48" customHeight="1">
      <c r="A1" s="2" t="s">
        <v>0</v>
      </c>
      <c r="B1" s="2"/>
      <c r="C1" s="2"/>
      <c r="D1" s="2"/>
      <c r="E1" s="2"/>
      <c r="F1" s="2"/>
      <c r="G1" s="2"/>
      <c r="H1" s="2"/>
    </row>
    <row r="2" spans="1:10" ht="39.75" customHeight="1">
      <c r="A2" s="3" t="s">
        <v>1</v>
      </c>
      <c r="B2" s="3"/>
      <c r="C2" s="3"/>
      <c r="D2" s="3"/>
      <c r="E2" s="3"/>
      <c r="F2" s="3"/>
      <c r="G2" s="3"/>
      <c r="H2" s="3"/>
    </row>
    <row r="3" spans="1:10" ht="33.75" customHeight="1">
      <c r="A3" s="3"/>
      <c r="B3" s="3"/>
      <c r="C3" s="3"/>
      <c r="D3" s="3"/>
      <c r="E3" s="3"/>
      <c r="F3" s="3"/>
      <c r="G3" s="3"/>
      <c r="H3" s="3"/>
    </row>
    <row r="4" spans="1:10" ht="72" customHeight="1">
      <c r="A4" s="3" t="s">
        <v>2</v>
      </c>
      <c r="B4" s="3"/>
      <c r="C4" s="3"/>
      <c r="D4" s="3"/>
      <c r="E4" s="3"/>
      <c r="F4" s="3"/>
      <c r="G4" s="3"/>
      <c r="H4" s="3"/>
    </row>
    <row r="5" spans="1:10" ht="48" customHeight="1">
      <c r="A5" s="1" t="s">
        <v>27</v>
      </c>
      <c r="B5" s="1" t="s">
        <v>15</v>
      </c>
      <c r="C5" s="5" t="s">
        <v>28</v>
      </c>
      <c r="D5" s="6" t="s">
        <v>29</v>
      </c>
      <c r="E5" s="6" t="s">
        <v>30</v>
      </c>
      <c r="F5" s="6" t="s">
        <v>31</v>
      </c>
      <c r="G5" s="6" t="s">
        <v>32</v>
      </c>
      <c r="H5" s="1" t="s">
        <v>33</v>
      </c>
    </row>
    <row r="6" spans="1:10" ht="90" customHeight="1">
      <c r="A6" s="1" t="s">
        <v>34</v>
      </c>
      <c r="B6" s="1" t="s">
        <v>35</v>
      </c>
      <c r="C6" s="5">
        <v>47576</v>
      </c>
      <c r="D6" s="6">
        <v>80</v>
      </c>
      <c r="E6" s="6"/>
      <c r="F6" s="6"/>
      <c r="G6" s="6">
        <v>3</v>
      </c>
      <c r="H6" s="1" t="s">
        <v>36</v>
      </c>
      <c r="I6">
        <f>--(COUNTA(A6:H6)&gt;0)</f>
        <v>1</v>
      </c>
      <c r="J6">
        <f>--NOT(IFERROR(OR(D6="",AND(ISNUMBER(D6),D6&gt;=0,D6&lt;=IF('Plan'!$B$17="JPY",1000000000,10000000),ROUND(D6,IF('Plan'!$B$17="JPY",0,2))=D6)),FALSE))+--NOT(IFERROR(OR(E6="",AND(ISNUMBER(E6),E6&gt;=0,E6&lt;=IF('Plan'!$B$17="JPY",1000000000,10000000),ROUND(E6,IF('Plan'!$B$17="JPY",0,2))=E6)),FALSE))+--NOT(IFERROR(OR(F6="",AND(ISNUMBER(F6),F6&gt;=0,F6&lt;=IF('Plan'!$B$17="JPY",1000000000,10000000),ROUND(F6,IF('Plan'!$B$17="JPY",0,2))=F6)),FALSE))+--NOT(IFERROR(OR(G6="",AND(ISNUMBER(G6),G6&gt;=0,G6&lt;=10000,ROUND(G6,2)=G6)),FALSE))+--NOT(IFERROR(OR(C6="",AND(ISNUMBER(C6),C6&gt;=DATE(2000,1,1),C6&lt;=DATE(2100,12,31),INT(C6)=C6,OR('Plan'!$B$12="",C6&gt;='Plan'!$B$12),OR('Plan'!$B$14="",C6&lt;='Plan'!$B$14))),FALSE))</f>
        <v>0</v>
      </c>
    </row>
    <row r="7" spans="1:10" ht="90" customHeight="1">
      <c r="A7" s="1" t="s">
        <v>37</v>
      </c>
      <c r="B7" s="1" t="s">
        <v>38</v>
      </c>
      <c r="C7" s="5">
        <v>47581</v>
      </c>
      <c r="D7" s="6">
        <v>160</v>
      </c>
      <c r="E7" s="6"/>
      <c r="F7" s="6"/>
      <c r="G7" s="6">
        <v>6</v>
      </c>
      <c r="H7" s="1" t="s">
        <v>39</v>
      </c>
      <c r="I7">
        <f>--(COUNTA(A7:H7)&gt;0)</f>
        <v>1</v>
      </c>
      <c r="J7">
        <f>--NOT(IFERROR(OR(D7="",AND(ISNUMBER(D7),D7&gt;=0,D7&lt;=IF('Plan'!$B$17="JPY",1000000000,10000000),ROUND(D7,IF('Plan'!$B$17="JPY",0,2))=D7)),FALSE))+--NOT(IFERROR(OR(E7="",AND(ISNUMBER(E7),E7&gt;=0,E7&lt;=IF('Plan'!$B$17="JPY",1000000000,10000000),ROUND(E7,IF('Plan'!$B$17="JPY",0,2))=E7)),FALSE))+--NOT(IFERROR(OR(F7="",AND(ISNUMBER(F7),F7&gt;=0,F7&lt;=IF('Plan'!$B$17="JPY",1000000000,10000000),ROUND(F7,IF('Plan'!$B$17="JPY",0,2))=F7)),FALSE))+--NOT(IFERROR(OR(G7="",AND(ISNUMBER(G7),G7&gt;=0,G7&lt;=10000,ROUND(G7,2)=G7)),FALSE))+--NOT(IFERROR(OR(C7="",AND(ISNUMBER(C7),C7&gt;=DATE(2000,1,1),C7&lt;=DATE(2100,12,31),INT(C7)=C7,OR('Plan'!$B$12="",C7&gt;='Plan'!$B$12),OR('Plan'!$B$14="",C7&lt;='Plan'!$B$14))),FALSE))</f>
        <v>0</v>
      </c>
    </row>
    <row r="8" spans="1:10" ht="90" customHeight="1">
      <c r="A8" s="1" t="s">
        <v>40</v>
      </c>
      <c r="B8" s="1" t="s">
        <v>41</v>
      </c>
      <c r="C8" s="5">
        <v>47585</v>
      </c>
      <c r="D8" s="6">
        <v>40</v>
      </c>
      <c r="E8" s="6"/>
      <c r="F8" s="6"/>
      <c r="G8" s="6">
        <v>4</v>
      </c>
      <c r="H8" s="1" t="s">
        <v>42</v>
      </c>
      <c r="I8">
        <f>--(COUNTA(A8:H8)&gt;0)</f>
        <v>1</v>
      </c>
      <c r="J8">
        <f>--NOT(IFERROR(OR(D8="",AND(ISNUMBER(D8),D8&gt;=0,D8&lt;=IF('Plan'!$B$17="JPY",1000000000,10000000),ROUND(D8,IF('Plan'!$B$17="JPY",0,2))=D8)),FALSE))+--NOT(IFERROR(OR(E8="",AND(ISNUMBER(E8),E8&gt;=0,E8&lt;=IF('Plan'!$B$17="JPY",1000000000,10000000),ROUND(E8,IF('Plan'!$B$17="JPY",0,2))=E8)),FALSE))+--NOT(IFERROR(OR(F8="",AND(ISNUMBER(F8),F8&gt;=0,F8&lt;=IF('Plan'!$B$17="JPY",1000000000,10000000),ROUND(F8,IF('Plan'!$B$17="JPY",0,2))=F8)),FALSE))+--NOT(IFERROR(OR(G8="",AND(ISNUMBER(G8),G8&gt;=0,G8&lt;=10000,ROUND(G8,2)=G8)),FALSE))+--NOT(IFERROR(OR(C8="",AND(ISNUMBER(C8),C8&gt;=DATE(2000,1,1),C8&lt;=DATE(2100,12,31),INT(C8)=C8,OR('Plan'!$B$12="",C8&gt;='Plan'!$B$12),OR('Plan'!$B$14="",C8&lt;='Plan'!$B$14))),FALSE))</f>
        <v>0</v>
      </c>
    </row>
    <row r="9" spans="1:10" ht="90" customHeight="1">
      <c r="A9" s="1" t="s">
        <v>43</v>
      </c>
      <c r="B9" s="1" t="s">
        <v>44</v>
      </c>
      <c r="C9" s="5">
        <v>47603</v>
      </c>
      <c r="D9" s="6">
        <v>40</v>
      </c>
      <c r="E9" s="6"/>
      <c r="F9" s="6"/>
      <c r="G9" s="6">
        <v>2</v>
      </c>
      <c r="H9" s="1" t="s">
        <v>45</v>
      </c>
      <c r="I9">
        <f>--(COUNTA(A9:H9)&gt;0)</f>
        <v>1</v>
      </c>
      <c r="J9">
        <f>--NOT(IFERROR(OR(D9="",AND(ISNUMBER(D9),D9&gt;=0,D9&lt;=IF('Plan'!$B$17="JPY",1000000000,10000000),ROUND(D9,IF('Plan'!$B$17="JPY",0,2))=D9)),FALSE))+--NOT(IFERROR(OR(E9="",AND(ISNUMBER(E9),E9&gt;=0,E9&lt;=IF('Plan'!$B$17="JPY",1000000000,10000000),ROUND(E9,IF('Plan'!$B$17="JPY",0,2))=E9)),FALSE))+--NOT(IFERROR(OR(F9="",AND(ISNUMBER(F9),F9&gt;=0,F9&lt;=IF('Plan'!$B$17="JPY",1000000000,10000000),ROUND(F9,IF('Plan'!$B$17="JPY",0,2))=F9)),FALSE))+--NOT(IFERROR(OR(G9="",AND(ISNUMBER(G9),G9&gt;=0,G9&lt;=10000,ROUND(G9,2)=G9)),FALSE))+--NOT(IFERROR(OR(C9="",AND(ISNUMBER(C9),C9&gt;=DATE(2000,1,1),C9&lt;=DATE(2100,12,31),INT(C9)=C9,OR('Plan'!$B$12="",C9&gt;='Plan'!$B$12),OR('Plan'!$B$14="",C9&lt;='Plan'!$B$14))),FALSE))</f>
        <v>0</v>
      </c>
    </row>
    <row r="10" spans="1:10" ht="90" customHeight="1">
      <c r="A10" s="1"/>
      <c r="B10" s="1"/>
      <c r="C10" s="5"/>
      <c r="D10" s="6"/>
      <c r="E10" s="6"/>
      <c r="F10" s="6"/>
      <c r="G10" s="6"/>
      <c r="H10" s="1"/>
      <c r="I10">
        <f>--(COUNTA(A10:H10)&gt;0)</f>
        <v>0</v>
      </c>
      <c r="J10">
        <f>--NOT(IFERROR(OR(D10="",AND(ISNUMBER(D10),D10&gt;=0,D10&lt;=IF('Plan'!$B$17="JPY",1000000000,10000000),ROUND(D10,IF('Plan'!$B$17="JPY",0,2))=D10)),FALSE))+--NOT(IFERROR(OR(E10="",AND(ISNUMBER(E10),E10&gt;=0,E10&lt;=IF('Plan'!$B$17="JPY",1000000000,10000000),ROUND(E10,IF('Plan'!$B$17="JPY",0,2))=E10)),FALSE))+--NOT(IFERROR(OR(F10="",AND(ISNUMBER(F10),F10&gt;=0,F10&lt;=IF('Plan'!$B$17="JPY",1000000000,10000000),ROUND(F10,IF('Plan'!$B$17="JPY",0,2))=F10)),FALSE))+--NOT(IFERROR(OR(G10="",AND(ISNUMBER(G10),G10&gt;=0,G10&lt;=10000,ROUND(G10,2)=G10)),FALSE))+--NOT(IFERROR(OR(C10="",AND(ISNUMBER(C10),C10&gt;=DATE(2000,1,1),C10&lt;=DATE(2100,12,31),INT(C10)=C10,OR('Plan'!$B$12="",C10&gt;='Plan'!$B$12),OR('Plan'!$B$14="",C10&lt;='Plan'!$B$14))),FALSE))</f>
        <v>0</v>
      </c>
    </row>
    <row r="11" spans="1:10" ht="90" customHeight="1">
      <c r="A11" s="1"/>
      <c r="B11" s="1"/>
      <c r="C11" s="5"/>
      <c r="D11" s="6"/>
      <c r="E11" s="6"/>
      <c r="F11" s="6"/>
      <c r="G11" s="6"/>
      <c r="H11" s="1"/>
      <c r="I11">
        <f>--(COUNTA(A11:H11)&gt;0)</f>
        <v>0</v>
      </c>
      <c r="J11">
        <f>--NOT(IFERROR(OR(D11="",AND(ISNUMBER(D11),D11&gt;=0,D11&lt;=IF('Plan'!$B$17="JPY",1000000000,10000000),ROUND(D11,IF('Plan'!$B$17="JPY",0,2))=D11)),FALSE))+--NOT(IFERROR(OR(E11="",AND(ISNUMBER(E11),E11&gt;=0,E11&lt;=IF('Plan'!$B$17="JPY",1000000000,10000000),ROUND(E11,IF('Plan'!$B$17="JPY",0,2))=E11)),FALSE))+--NOT(IFERROR(OR(F11="",AND(ISNUMBER(F11),F11&gt;=0,F11&lt;=IF('Plan'!$B$17="JPY",1000000000,10000000),ROUND(F11,IF('Plan'!$B$17="JPY",0,2))=F11)),FALSE))+--NOT(IFERROR(OR(G11="",AND(ISNUMBER(G11),G11&gt;=0,G11&lt;=10000,ROUND(G11,2)=G11)),FALSE))+--NOT(IFERROR(OR(C11="",AND(ISNUMBER(C11),C11&gt;=DATE(2000,1,1),C11&lt;=DATE(2100,12,31),INT(C11)=C11,OR('Plan'!$B$12="",C11&gt;='Plan'!$B$12),OR('Plan'!$B$14="",C11&lt;='Plan'!$B$14))),FALSE))</f>
        <v>0</v>
      </c>
    </row>
    <row r="12" spans="1:10" ht="90" customHeight="1">
      <c r="A12" s="1"/>
      <c r="B12" s="1"/>
      <c r="C12" s="5"/>
      <c r="D12" s="6"/>
      <c r="E12" s="6"/>
      <c r="F12" s="6"/>
      <c r="G12" s="6"/>
      <c r="H12" s="1"/>
      <c r="I12">
        <f>--(COUNTA(A12:H12)&gt;0)</f>
        <v>0</v>
      </c>
      <c r="J12">
        <f>--NOT(IFERROR(OR(D12="",AND(ISNUMBER(D12),D12&gt;=0,D12&lt;=IF('Plan'!$B$17="JPY",1000000000,10000000),ROUND(D12,IF('Plan'!$B$17="JPY",0,2))=D12)),FALSE))+--NOT(IFERROR(OR(E12="",AND(ISNUMBER(E12),E12&gt;=0,E12&lt;=IF('Plan'!$B$17="JPY",1000000000,10000000),ROUND(E12,IF('Plan'!$B$17="JPY",0,2))=E12)),FALSE))+--NOT(IFERROR(OR(F12="",AND(ISNUMBER(F12),F12&gt;=0,F12&lt;=IF('Plan'!$B$17="JPY",1000000000,10000000),ROUND(F12,IF('Plan'!$B$17="JPY",0,2))=F12)),FALSE))+--NOT(IFERROR(OR(G12="",AND(ISNUMBER(G12),G12&gt;=0,G12&lt;=10000,ROUND(G12,2)=G12)),FALSE))+--NOT(IFERROR(OR(C12="",AND(ISNUMBER(C12),C12&gt;=DATE(2000,1,1),C12&lt;=DATE(2100,12,31),INT(C12)=C12,OR('Plan'!$B$12="",C12&gt;='Plan'!$B$12),OR('Plan'!$B$14="",C12&lt;='Plan'!$B$14))),FALSE))</f>
        <v>0</v>
      </c>
    </row>
    <row r="13" spans="1:10" ht="90" customHeight="1">
      <c r="A13" s="1"/>
      <c r="B13" s="1"/>
      <c r="C13" s="5"/>
      <c r="D13" s="6"/>
      <c r="E13" s="6"/>
      <c r="F13" s="6"/>
      <c r="G13" s="6"/>
      <c r="H13" s="1"/>
      <c r="I13">
        <f>--(COUNTA(A13:H13)&gt;0)</f>
        <v>0</v>
      </c>
      <c r="J13">
        <f>--NOT(IFERROR(OR(D13="",AND(ISNUMBER(D13),D13&gt;=0,D13&lt;=IF('Plan'!$B$17="JPY",1000000000,10000000),ROUND(D13,IF('Plan'!$B$17="JPY",0,2))=D13)),FALSE))+--NOT(IFERROR(OR(E13="",AND(ISNUMBER(E13),E13&gt;=0,E13&lt;=IF('Plan'!$B$17="JPY",1000000000,10000000),ROUND(E13,IF('Plan'!$B$17="JPY",0,2))=E13)),FALSE))+--NOT(IFERROR(OR(F13="",AND(ISNUMBER(F13),F13&gt;=0,F13&lt;=IF('Plan'!$B$17="JPY",1000000000,10000000),ROUND(F13,IF('Plan'!$B$17="JPY",0,2))=F13)),FALSE))+--NOT(IFERROR(OR(G13="",AND(ISNUMBER(G13),G13&gt;=0,G13&lt;=10000,ROUND(G13,2)=G13)),FALSE))+--NOT(IFERROR(OR(C13="",AND(ISNUMBER(C13),C13&gt;=DATE(2000,1,1),C13&lt;=DATE(2100,12,31),INT(C13)=C13,OR('Plan'!$B$12="",C13&gt;='Plan'!$B$12),OR('Plan'!$B$14="",C13&lt;='Plan'!$B$14))),FALSE))</f>
        <v>0</v>
      </c>
    </row>
    <row r="14" spans="1:10" ht="90" customHeight="1">
      <c r="A14" s="1"/>
      <c r="B14" s="1"/>
      <c r="C14" s="5"/>
      <c r="D14" s="6"/>
      <c r="E14" s="6"/>
      <c r="F14" s="6"/>
      <c r="G14" s="6"/>
      <c r="H14" s="1"/>
      <c r="I14">
        <f>--(COUNTA(A14:H14)&gt;0)</f>
        <v>0</v>
      </c>
      <c r="J14">
        <f>--NOT(IFERROR(OR(D14="",AND(ISNUMBER(D14),D14&gt;=0,D14&lt;=IF('Plan'!$B$17="JPY",1000000000,10000000),ROUND(D14,IF('Plan'!$B$17="JPY",0,2))=D14)),FALSE))+--NOT(IFERROR(OR(E14="",AND(ISNUMBER(E14),E14&gt;=0,E14&lt;=IF('Plan'!$B$17="JPY",1000000000,10000000),ROUND(E14,IF('Plan'!$B$17="JPY",0,2))=E14)),FALSE))+--NOT(IFERROR(OR(F14="",AND(ISNUMBER(F14),F14&gt;=0,F14&lt;=IF('Plan'!$B$17="JPY",1000000000,10000000),ROUND(F14,IF('Plan'!$B$17="JPY",0,2))=F14)),FALSE))+--NOT(IFERROR(OR(G14="",AND(ISNUMBER(G14),G14&gt;=0,G14&lt;=10000,ROUND(G14,2)=G14)),FALSE))+--NOT(IFERROR(OR(C14="",AND(ISNUMBER(C14),C14&gt;=DATE(2000,1,1),C14&lt;=DATE(2100,12,31),INT(C14)=C14,OR('Plan'!$B$12="",C14&gt;='Plan'!$B$12),OR('Plan'!$B$14="",C14&lt;='Plan'!$B$14))),FALSE))</f>
        <v>0</v>
      </c>
    </row>
    <row r="15" spans="1:10" ht="90" customHeight="1">
      <c r="A15" s="1"/>
      <c r="B15" s="1"/>
      <c r="C15" s="5"/>
      <c r="D15" s="6"/>
      <c r="E15" s="6"/>
      <c r="F15" s="6"/>
      <c r="G15" s="6"/>
      <c r="H15" s="1"/>
      <c r="I15">
        <f>--(COUNTA(A15:H15)&gt;0)</f>
        <v>0</v>
      </c>
      <c r="J15">
        <f>--NOT(IFERROR(OR(D15="",AND(ISNUMBER(D15),D15&gt;=0,D15&lt;=IF('Plan'!$B$17="JPY",1000000000,10000000),ROUND(D15,IF('Plan'!$B$17="JPY",0,2))=D15)),FALSE))+--NOT(IFERROR(OR(E15="",AND(ISNUMBER(E15),E15&gt;=0,E15&lt;=IF('Plan'!$B$17="JPY",1000000000,10000000),ROUND(E15,IF('Plan'!$B$17="JPY",0,2))=E15)),FALSE))+--NOT(IFERROR(OR(F15="",AND(ISNUMBER(F15),F15&gt;=0,F15&lt;=IF('Plan'!$B$17="JPY",1000000000,10000000),ROUND(F15,IF('Plan'!$B$17="JPY",0,2))=F15)),FALSE))+--NOT(IFERROR(OR(G15="",AND(ISNUMBER(G15),G15&gt;=0,G15&lt;=10000,ROUND(G15,2)=G15)),FALSE))+--NOT(IFERROR(OR(C15="",AND(ISNUMBER(C15),C15&gt;=DATE(2000,1,1),C15&lt;=DATE(2100,12,31),INT(C15)=C15,OR('Plan'!$B$12="",C15&gt;='Plan'!$B$12),OR('Plan'!$B$14="",C15&lt;='Plan'!$B$14))),FALSE))</f>
        <v>0</v>
      </c>
    </row>
    <row r="16" spans="1:10" ht="90" customHeight="1">
      <c r="A16" s="1"/>
      <c r="B16" s="1"/>
      <c r="C16" s="5"/>
      <c r="D16" s="6"/>
      <c r="E16" s="6"/>
      <c r="F16" s="6"/>
      <c r="G16" s="6"/>
      <c r="H16" s="1"/>
      <c r="I16">
        <f>--(COUNTA(A16:H16)&gt;0)</f>
        <v>0</v>
      </c>
      <c r="J16">
        <f>--NOT(IFERROR(OR(D16="",AND(ISNUMBER(D16),D16&gt;=0,D16&lt;=IF('Plan'!$B$17="JPY",1000000000,10000000),ROUND(D16,IF('Plan'!$B$17="JPY",0,2))=D16)),FALSE))+--NOT(IFERROR(OR(E16="",AND(ISNUMBER(E16),E16&gt;=0,E16&lt;=IF('Plan'!$B$17="JPY",1000000000,10000000),ROUND(E16,IF('Plan'!$B$17="JPY",0,2))=E16)),FALSE))+--NOT(IFERROR(OR(F16="",AND(ISNUMBER(F16),F16&gt;=0,F16&lt;=IF('Plan'!$B$17="JPY",1000000000,10000000),ROUND(F16,IF('Plan'!$B$17="JPY",0,2))=F16)),FALSE))+--NOT(IFERROR(OR(G16="",AND(ISNUMBER(G16),G16&gt;=0,G16&lt;=10000,ROUND(G16,2)=G16)),FALSE))+--NOT(IFERROR(OR(C16="",AND(ISNUMBER(C16),C16&gt;=DATE(2000,1,1),C16&lt;=DATE(2100,12,31),INT(C16)=C16,OR('Plan'!$B$12="",C16&gt;='Plan'!$B$12),OR('Plan'!$B$14="",C16&lt;='Plan'!$B$14))),FALSE))</f>
        <v>0</v>
      </c>
    </row>
    <row r="17" spans="1:10" ht="90" customHeight="1">
      <c r="A17" s="1"/>
      <c r="B17" s="1"/>
      <c r="C17" s="5"/>
      <c r="D17" s="6"/>
      <c r="E17" s="6"/>
      <c r="F17" s="6"/>
      <c r="G17" s="6"/>
      <c r="H17" s="1"/>
      <c r="I17">
        <f>--(COUNTA(A17:H17)&gt;0)</f>
        <v>0</v>
      </c>
      <c r="J17">
        <f>--NOT(IFERROR(OR(D17="",AND(ISNUMBER(D17),D17&gt;=0,D17&lt;=IF('Plan'!$B$17="JPY",1000000000,10000000),ROUND(D17,IF('Plan'!$B$17="JPY",0,2))=D17)),FALSE))+--NOT(IFERROR(OR(E17="",AND(ISNUMBER(E17),E17&gt;=0,E17&lt;=IF('Plan'!$B$17="JPY",1000000000,10000000),ROUND(E17,IF('Plan'!$B$17="JPY",0,2))=E17)),FALSE))+--NOT(IFERROR(OR(F17="",AND(ISNUMBER(F17),F17&gt;=0,F17&lt;=IF('Plan'!$B$17="JPY",1000000000,10000000),ROUND(F17,IF('Plan'!$B$17="JPY",0,2))=F17)),FALSE))+--NOT(IFERROR(OR(G17="",AND(ISNUMBER(G17),G17&gt;=0,G17&lt;=10000,ROUND(G17,2)=G17)),FALSE))+--NOT(IFERROR(OR(C17="",AND(ISNUMBER(C17),C17&gt;=DATE(2000,1,1),C17&lt;=DATE(2100,12,31),INT(C17)=C17,OR('Plan'!$B$12="",C17&gt;='Plan'!$B$12),OR('Plan'!$B$14="",C17&lt;='Plan'!$B$14))),FALSE))</f>
        <v>0</v>
      </c>
    </row>
    <row r="20" spans="1:10" ht="38.25" customHeight="1">
      <c r="A20" s="2" t="s">
        <v>46</v>
      </c>
      <c r="B20" s="2"/>
      <c r="C20" s="2"/>
      <c r="D20" s="2"/>
      <c r="E20" s="2"/>
      <c r="F20" s="2"/>
      <c r="G20" s="2"/>
      <c r="H20" s="2"/>
      <c r="J20">
        <f>IFERROR(SUM(J6:J17)+--NOT(IFERROR(OR('Plan'!$B$18="",AND(ISNUMBER('Plan'!$B$18),'Plan'!$B$18&gt;=0,'Plan'!$B$18&lt;=IF('Plan'!$B$17="JPY",1000000000,10000000),ROUND('Plan'!$B$18,IF('Plan'!$B$17="JPY",0,2))='Plan'!$B$18)),FALSE))+--NOT(OR('Plan'!$B$17="USD",'Plan'!$B$17="EUR",'Plan'!$B$17="GBP",'Plan'!$B$17="TRY",'Plan'!$B$17="JPY"))+--NOT(IFERROR(OR('Plan'!$B$12="",AND(ISNUMBER('Plan'!$B$12),'Plan'!$B$12&gt;=DATE(2000,1,1),'Plan'!$B$12&lt;=DATE(2100,12,31),INT('Plan'!$B$12)='Plan'!$B$12)),FALSE))+--NOT(IFERROR(OR('Plan'!$B$13="",AND(ISNUMBER('Plan'!$B$13),'Plan'!$B$13&gt;=DATE(2000,1,1),'Plan'!$B$13&lt;=DATE(2100,12,31),INT('Plan'!$B$13)='Plan'!$B$13)),FALSE))+--NOT(IFERROR(OR('Plan'!$B$14="",AND(ISNUMBER('Plan'!$B$14),'Plan'!$B$14&gt;=DATE(2000,1,1),'Plan'!$B$14&lt;=DATE(2100,12,31),INT('Plan'!$B$14)='Plan'!$B$14)),FALSE))+--AND('Plan'!$B$12&lt;&gt;"",'Plan'!$B$13&lt;&gt;"",'Plan'!$B$12&gt;'Plan'!$B$13)+--AND('Plan'!$B$13&lt;&gt;"",'Plan'!$B$14&lt;&gt;"",'Plan'!$B$13&gt;'Plan'!$B$14)+--AND('Plan'!$B$12&lt;&gt;"",'Plan'!$B$14&lt;&gt;"",'Plan'!$B$12&gt;'Plan'!$B$14),1)</f>
        <v>0</v>
      </c>
    </row>
    <row r="22" spans="1:10">
      <c r="A22" s="1" t="s">
        <v>24</v>
      </c>
      <c r="B22" s="1" t="str">
        <f>'Plan'!$B$17</f>
        <v>USD</v>
      </c>
      <c r="D22" s="4" t="s">
        <v>29</v>
      </c>
      <c r="E22" s="4" t="s">
        <v>30</v>
      </c>
      <c r="F22" s="4" t="s">
        <v>31</v>
      </c>
      <c r="G22" s="4" t="s">
        <v>32</v>
      </c>
    </row>
    <row r="23" spans="1:10">
      <c r="A23" s="1" t="s">
        <v>47</v>
      </c>
      <c r="B23" s="1"/>
      <c r="C23" s="1"/>
      <c r="D23" s="6">
        <f>IF($J$20&gt;0,"",ROUND(SUM(D6:D17),IF('Plan'!$B$17="JPY",0,2)))</f>
        <v>320</v>
      </c>
      <c r="E23" s="6">
        <f>IF($J$20&gt;0,"",ROUND(SUM(E6:E17),IF('Plan'!$B$17="JPY",0,2)))</f>
        <v>0</v>
      </c>
      <c r="F23" s="6">
        <f>IF($J$20&gt;0,"",ROUND(SUM(F6:F17),IF('Plan'!$B$17="JPY",0,2)))</f>
        <v>0</v>
      </c>
      <c r="G23" s="6">
        <f>IF($J$20&gt;0,"",ROUND(SUM(G6:G17),2))</f>
        <v>15</v>
      </c>
    </row>
    <row r="24" spans="1:10">
      <c r="A24" s="1" t="s">
        <v>48</v>
      </c>
      <c r="B24" s="1"/>
      <c r="C24" s="1"/>
      <c r="D24" s="6">
        <f>SUM(I6:I17)-COUNT(D6:D17)</f>
        <v>0</v>
      </c>
      <c r="E24" s="6">
        <f>SUM(I6:I17)-COUNT(E6:E17)</f>
        <v>4</v>
      </c>
      <c r="F24" s="6">
        <f>SUM(I6:I17)-COUNT(F6:F17)</f>
        <v>4</v>
      </c>
      <c r="G24" s="6">
        <f>SUM(I6:I17)-COUNT(G6:G17)</f>
        <v>0</v>
      </c>
    </row>
    <row r="25" spans="1:10">
      <c r="A25" s="1" t="s">
        <v>49</v>
      </c>
      <c r="B25" s="1"/>
      <c r="C25" s="1"/>
      <c r="D25" s="6">
        <f>IF(OR($J$20&gt;0,'Plan'!$B$18="",D24&gt;0,SUM(I6:I17)=0),"",ROUND('Plan'!$B$18-D23,IF('Plan'!$B$17="JPY",0,2)))</f>
        <v>80</v>
      </c>
    </row>
    <row r="26" spans="1:10" ht="68.25" customHeight="1">
      <c r="A26" s="3">
        <f>IF($J$20&gt;0,"Vérifiez ces saisies",IF(AND(ISNUMBER(D25),D25&lt;0),"Le coût prévisionnel complet dépasse le plafond. Modifiez le périmètre ou faites valider un nouveau budget avant tout engagement.",""))</f>
        <v/>
      </c>
      <c r="B26" s="3"/>
      <c r="C26" s="3"/>
      <c r="D26" s="3"/>
      <c r="E26" s="3"/>
      <c r="F26" s="3"/>
      <c r="G26" s="3"/>
      <c r="H26" s="3"/>
    </row>
    <row r="27" spans="1:10" ht="38.25" customHeight="1">
      <c r="A27" s="3" t="s">
        <v>50</v>
      </c>
      <c r="B27" s="3"/>
      <c r="C27" s="3"/>
      <c r="D27" s="3"/>
      <c r="E27" s="3"/>
      <c r="F27" s="3"/>
      <c r="G27" s="3"/>
      <c r="H27" s="3"/>
    </row>
    <row r="28" spans="1:10" ht="27.75" customHeight="1">
      <c r="A28" s="3"/>
      <c r="B28" s="3"/>
      <c r="C28" s="3"/>
      <c r="D28" s="3"/>
      <c r="E28" s="3"/>
      <c r="F28" s="3"/>
      <c r="G28" s="3"/>
      <c r="H28" s="3"/>
    </row>
    <row r="30" spans="1:10" ht="38.25" customHeight="1">
      <c r="A30" s="3" t="s">
        <v>51</v>
      </c>
      <c r="B30" s="3"/>
      <c r="C30" s="3"/>
      <c r="D30" s="3"/>
      <c r="E30" s="3"/>
      <c r="F30" s="3"/>
      <c r="G30" s="3"/>
      <c r="H30" s="3"/>
    </row>
    <row r="31" spans="1:10" ht="27.75" customHeight="1">
      <c r="A31" s="3"/>
      <c r="B31" s="3"/>
      <c r="C31" s="3"/>
      <c r="D31" s="3"/>
      <c r="E31" s="3"/>
      <c r="F31" s="3"/>
      <c r="G31" s="3"/>
      <c r="H31" s="3"/>
    </row>
  </sheetData>
  <mergeCells count="10">
    <mergeCell ref="A1:H1"/>
    <mergeCell ref="A2:H3"/>
    <mergeCell ref="A4:H4"/>
    <mergeCell ref="A20:H20"/>
    <mergeCell ref="A23:C23"/>
    <mergeCell ref="A24:C24"/>
    <mergeCell ref="A25:C25"/>
    <mergeCell ref="A26:H26"/>
    <mergeCell ref="A27:H28"/>
    <mergeCell ref="A30:H31"/>
  </mergeCells>
  <conditionalFormatting sqref="C6:C17">
    <cfRule type="expression" dxfId="0" priority="1">
      <formula>AND(C6&lt;&gt;"",OR(AND('Plan'!$B$12&lt;&gt;"",C6&lt;'Plan'!$B$12),AND('Plan'!$B$14&lt;&gt;"",C6&gt;'Plan'!$B$14)))</formula>
    </cfRule>
  </conditionalFormatting>
  <conditionalFormatting sqref="D6:D17">
    <cfRule type="expression" dxfId="0" priority="2">
      <formula>NOT(IFERROR(OR(D6="",AND(ISNUMBER(D6),D6&gt;=0,D6&lt;=IF('Plan'!$B$17="JPY",1000000000,10000000),ROUND(D6,IF('Plan'!$B$17="JPY",0,2))=D6)),FALSE))</formula>
    </cfRule>
    <cfRule type="expression" dxfId="1" priority="3">
      <formula>'Plan'!$B$17="JPY"</formula>
    </cfRule>
  </conditionalFormatting>
  <conditionalFormatting sqref="E6:E17">
    <cfRule type="expression" dxfId="0" priority="4">
      <formula>NOT(IFERROR(OR(E6="",AND(ISNUMBER(E6),E6&gt;=0,E6&lt;=IF('Plan'!$B$17="JPY",1000000000,10000000),ROUND(E6,IF('Plan'!$B$17="JPY",0,2))=E6)),FALSE))</formula>
    </cfRule>
    <cfRule type="expression" dxfId="1" priority="5">
      <formula>'Plan'!$B$17="JPY"</formula>
    </cfRule>
  </conditionalFormatting>
  <conditionalFormatting sqref="F6:F17">
    <cfRule type="expression" dxfId="0" priority="6">
      <formula>NOT(IFERROR(OR(F6="",AND(ISNUMBER(F6),F6&gt;=0,F6&lt;=IF('Plan'!$B$17="JPY",1000000000,10000000),ROUND(F6,IF('Plan'!$B$17="JPY",0,2))=F6)),FALSE))</formula>
    </cfRule>
    <cfRule type="expression" dxfId="1" priority="7">
      <formula>'Plan'!$B$17="JPY"</formula>
    </cfRule>
  </conditionalFormatting>
  <conditionalFormatting sqref="G6:G17">
    <cfRule type="expression" dxfId="0" priority="8">
      <formula>NOT(IFERROR(OR(G6="",AND(ISNUMBER(G6),G6&gt;=0,G6&lt;=10000,ROUND(G6,2)=G6)),FALSE))</formula>
    </cfRule>
  </conditionalFormatting>
  <conditionalFormatting sqref="D25">
    <cfRule type="cellIs" dxfId="0" priority="9" operator="lessThan">
      <formula>0</formula>
    </cfRule>
  </conditionalFormatting>
  <dataValidations count="5">
    <dataValidation type="date" allowBlank="1" showInputMessage="1" showErrorMessage="1" sqref="C6:C17">
      <formula1>36526</formula1>
      <formula2>73415</formula2>
    </dataValidation>
    <dataValidation type="custom" allowBlank="1" showInputMessage="1" showErrorMessage="1" error="Saisissez des montants décimaux non négatifs dans les limites. JPY exige des entiers, sans séparateur de milliers." sqref="D6:D17">
      <formula1>IFERROR(OR(D6="",AND(ISNUMBER(D6),D6&gt;=0,D6&lt;=IF('Plan'!$B$17="JPY",1000000000,10000000),ROUND(D6,IF('Plan'!$B$17="JPY",0,2))=D6)),FALSE)</formula1>
    </dataValidation>
    <dataValidation type="custom" allowBlank="1" showInputMessage="1" showErrorMessage="1" error="Saisissez des montants décimaux non négatifs dans les limites. JPY exige des entiers, sans séparateur de milliers." sqref="E6:E17">
      <formula1>IFERROR(OR(E6="",AND(ISNUMBER(E6),E6&gt;=0,E6&lt;=IF('Plan'!$B$17="JPY",1000000000,10000000),ROUND(E6,IF('Plan'!$B$17="JPY",0,2))=E6)),FALSE)</formula1>
    </dataValidation>
    <dataValidation type="custom" allowBlank="1" showInputMessage="1" showErrorMessage="1" error="Saisissez des montants décimaux non négatifs dans les limites. JPY exige des entiers, sans séparateur de milliers." sqref="F6:F17">
      <formula1>IFERROR(OR(F6="",AND(ISNUMBER(F6),F6&gt;=0,F6&lt;=IF('Plan'!$B$17="JPY",1000000000,10000000),ROUND(F6,IF('Plan'!$B$17="JPY",0,2))=F6)),FALSE)</formula1>
    </dataValidation>
    <dataValidation type="custom" allowBlank="1" showInputMessage="1" showErrorMessage="1" error="Saisissez des montants décimaux non négatifs dans les limites. JPY exige des entiers, sans séparateur de milliers." sqref="G6:G17">
      <formula1>IFERROR(OR(G6="",AND(ISNUMBER(G6),G6&gt;=0,G6&lt;=10000,ROUND(G6,2)=G6)),FALSE)</formula1>
    </dataValidation>
  </dataValidations>
  <pageMargins left="0.3" right="0.3" top="0.4" bottom="0.4" header="0.3" footer="0.3"/>
  <pageSetup paperSize="9" fitToHeight="0" orientation="landscape"/>
  <headerFooter>
    <oddFooter>&amp;C&amp;P / &amp;N</oddFooter>
  </headerFooter>
  <tableParts count="1">
    <tablePart r:id="rId1"/>
  </tableParts>
</worksheet>
</file>

<file path=xl/worksheets/sheet3.xml><?xml version="1.0" encoding="utf-8"?>
<worksheet xmlns="http://schemas.openxmlformats.org/spreadsheetml/2006/main" xmlns:r="http://schemas.openxmlformats.org/officeDocument/2006/relationships">
  <sheetPr>
    <pageSetUpPr fitToPage="1"/>
  </sheetPr>
  <dimension ref="A1:F17"/>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8.7109375" style="5" customWidth="1"/>
    <col min="2" max="2" width="48.7109375" style="1" customWidth="1"/>
    <col min="3" max="4" width="58.7109375" style="1" customWidth="1"/>
    <col min="5" max="5" width="25.7109375" style="1" customWidth="1"/>
    <col min="6" max="6" width="18.7109375" style="5" customWidth="1"/>
  </cols>
  <sheetData>
    <row r="1" spans="1:6" ht="48" customHeight="1">
      <c r="A1" s="2" t="s">
        <v>0</v>
      </c>
      <c r="B1" s="2"/>
      <c r="C1" s="2"/>
      <c r="D1" s="2"/>
      <c r="E1" s="2"/>
      <c r="F1" s="2"/>
    </row>
    <row r="2" spans="1:6" ht="39.75" customHeight="1">
      <c r="A2" s="3" t="s">
        <v>1</v>
      </c>
      <c r="B2" s="3"/>
      <c r="C2" s="3"/>
      <c r="D2" s="3"/>
      <c r="E2" s="3"/>
      <c r="F2" s="3"/>
    </row>
    <row r="3" spans="1:6" ht="33.75" customHeight="1">
      <c r="A3" s="3"/>
      <c r="B3" s="3"/>
      <c r="C3" s="3"/>
      <c r="D3" s="3"/>
      <c r="E3" s="3"/>
      <c r="F3" s="3"/>
    </row>
    <row r="4" spans="1:6" ht="72" customHeight="1">
      <c r="A4" s="3" t="s">
        <v>2</v>
      </c>
      <c r="B4" s="3"/>
      <c r="C4" s="3"/>
      <c r="D4" s="3"/>
      <c r="E4" s="3"/>
      <c r="F4" s="3"/>
    </row>
    <row r="5" spans="1:6" ht="42" customHeight="1">
      <c r="A5" s="5" t="s">
        <v>52</v>
      </c>
      <c r="B5" s="1" t="s">
        <v>53</v>
      </c>
      <c r="C5" s="1" t="s">
        <v>54</v>
      </c>
      <c r="D5" s="1" t="s">
        <v>55</v>
      </c>
      <c r="E5" s="1" t="s">
        <v>56</v>
      </c>
      <c r="F5" s="5" t="s">
        <v>57</v>
      </c>
    </row>
    <row r="6" spans="1:6" ht="80.25" customHeight="1"/>
    <row r="7" spans="1:6" ht="80.25" customHeight="1"/>
    <row r="8" spans="1:6" ht="80.25" customHeight="1"/>
    <row r="9" spans="1:6" ht="80.25" customHeight="1"/>
    <row r="10" spans="1:6" ht="80.25" customHeight="1"/>
    <row r="11" spans="1:6" ht="80.25" customHeight="1"/>
    <row r="12" spans="1:6" ht="80.25" customHeight="1"/>
    <row r="13" spans="1:6" ht="80.25" customHeight="1"/>
    <row r="14" spans="1:6" ht="80.25" customHeight="1"/>
    <row r="15" spans="1:6" ht="80.25" customHeight="1"/>
    <row r="16" spans="1:6" ht="80.25" customHeight="1"/>
    <row r="17" ht="80.25" customHeight="1"/>
  </sheetData>
  <mergeCells count="3">
    <mergeCell ref="A1:F1"/>
    <mergeCell ref="A2:F3"/>
    <mergeCell ref="A4:F4"/>
  </mergeCells>
  <dataValidations count="2">
    <dataValidation type="date" allowBlank="1" showInputMessage="1" showErrorMessage="1" sqref="A6:A17">
      <formula1>36526</formula1>
      <formula2>73415</formula2>
    </dataValidation>
    <dataValidation type="date" allowBlank="1" showInputMessage="1" showErrorMessage="1" sqref="F6:F17">
      <formula1>36526</formula1>
      <formula2>73415</formula2>
    </dataValidation>
  </dataValidations>
  <pageMargins left="0.3" right="0.3" top="0.4" bottom="0.4" header="0.3" footer="0.3"/>
  <pageSetup paperSize="9" fitToHeight="0" orientation="landscape"/>
  <headerFooter>
    <oddFooter>&amp;C&amp;P /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Plan</vt:lpstr>
      <vt:lpstr>Budget</vt:lpstr>
      <vt:lpstr>Évaluation</vt:lpstr>
      <vt:lpstr>Budget!Print_Area</vt:lpstr>
      <vt:lpstr>Plan!Print_Area</vt:lpstr>
      <vt:lpstr>Évaluation!Print_Area</vt:lpstr>
      <vt:lpstr>Budget!Print_Titles</vt:lpstr>
      <vt:lpstr>Plan!Print_Titles</vt:lpstr>
      <vt:lpstr>Évaluation!Print_Titles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Préparez une campagne que vous pourrez évaluer</dc:title>
  <dc:subject>Brouillon de planification — ni validation ni résultats observés</dc:subject>
  <dc:creator>Editorial planning</dc:creator>
  <dc:description>Exemple fictif : projet, dates, tâches et montants en USD inventés. Ce ne sont ni des prix du marché, ni des offres d’éditeurs, ni des résultats obtenus. L’étiquette reste après modification jusqu’à l’effacement.</dc:description>
  <cp:lastModifiedBy>Editorial planning</cp:lastModifiedBy>
  <dcterms:created xsi:type="dcterms:W3CDTF">2026-10-26T00:00:00Z</dcterms:created>
  <dcterms:modified xsi:type="dcterms:W3CDTF">2026-10-26T00:00:00Z</dcterms:modified>
</cp:coreProperties>
</file>