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الخطة" sheetId="1" r:id="rId1"/>
    <sheet name="الميزانية" sheetId="2" r:id="rId2"/>
    <sheet name="المراجعة" sheetId="3" r:id="rId3"/>
  </sheets>
  <definedNames>
    <definedName name="_xlnm.Print_Area" localSheetId="0">الخطة!$A$1:$B$18</definedName>
    <definedName name="_xlnm.Print_Area" localSheetId="2">المراجعة!$A$1:$F$17</definedName>
    <definedName name="_xlnm.Print_Area" localSheetId="1">الميزانية!$A$1:$H$31</definedName>
    <definedName name="_xlnm.Print_Titles" localSheetId="0">الخطة!$1:$5</definedName>
    <definedName name="_xlnm.Print_Titles" localSheetId="2">المراجعة!$1:$5</definedName>
    <definedName name="_xlnm.Print_Titles" localSheetId="1">الميزانية!$1:$5</definedName>
  </definedNames>
  <calcPr calcId="124519" fullCalcOnLoad="1"/>
</workbook>
</file>

<file path=xl/sharedStrings.xml><?xml version="1.0" encoding="utf-8"?>
<sst xmlns="http://schemas.openxmlformats.org/spreadsheetml/2006/main" count="70" uniqueCount="58">
  <si>
    <t>أعدّ حملة يمكنك مراجعتها</t>
  </si>
  <si>
    <t>مثال افتراضي: المشروع والتواريخ والمهام ومخصصات USD مختلقة. ليست أسعار سوق أو عروض ناشرين أو نتائج محققة. يحتفظ المثال المعدّل بهذا الوصف حتى مسحه.</t>
  </si>
  <si>
    <t>املأ الخطة ثم الميزانية. التكلفة الفارغة مجهولة؛ الصفر يعني صفراً مسجلاً. المال والساعات منفصلان. يحصي الملخص المبالغ الناقصة والمجاميع المعروفة لصفوف العمل الاثني عشر. استخدم عملة واحدة وأعد إدخال القيم إن غيّرتها. استخدم المراجعة للملاحظات التي أُجريت فعلاً فقط.</t>
  </si>
  <si>
    <t>الهدف والاختيار</t>
  </si>
  <si>
    <t>مسودة تخطيط — ليست موافقة أو نتائج تمت ملاحظتها</t>
  </si>
  <si>
    <t>اسم الحملة</t>
  </si>
  <si>
    <t>قائمة فحص مكابح الدراجة — تجربة أولية</t>
  </si>
  <si>
    <t>فائدة القارئ والهدف</t>
  </si>
  <si>
    <t>إعداد قائمة مفيدة لفحص المكابح والتحقق مما إذا كانت مجموعة صغيرة مناسبة من محرري محتوى الدراجات تجدها مفيدة. لا يُفترض هدف للروابط أو الزيارات أو الترتيب.</t>
  </si>
  <si>
    <t>عنوان صفحة الوجهة التي تملكها</t>
  </si>
  <si>
    <t>https://example.com/guides/brake-check</t>
  </si>
  <si>
    <t>الجمهور والسياق</t>
  </si>
  <si>
    <t>من يفحصون دراجة المدينة قبل ركوبها ومحررو الموارد العملية المتعلقة بالدراجات.</t>
  </si>
  <si>
    <t>معايير الاختيار والاستبعاد</t>
  </si>
  <si>
    <t>محرر يمكن تحديده وقسم صيانة مناسب وحاجة فعلية للقارئ. استبعاد الأدلة غير ذات الصلة والإشارات المدفوعة غير المعلنة ووعود الترتيب المضمون.</t>
  </si>
  <si>
    <t>المسؤول</t>
  </si>
  <si>
    <t>محرر مشروع افتراضي</t>
  </si>
  <si>
    <t>البداية المخططة</t>
  </si>
  <si>
    <t>المراجعة المخططة</t>
  </si>
  <si>
    <t>النهاية المخططة</t>
  </si>
  <si>
    <t>بيانات البداية وطريقة الإثبات</t>
  </si>
  <si>
    <t>قبل التواصل، سجّل جاهزية الوجهة وبيانات الإحالة الأساسية المتاحة. عند المراجعة قارن الردود الفعلية والصفحات المنشورة والزيارات المقاسة كلّاً على حدة؛ اترك البيانات غير المتاحة فارغة.</t>
  </si>
  <si>
    <t>التوقف أو التعديل عند…</t>
  </si>
  <si>
    <t>توقف إن كانت القائمة ناقصة أو الصفحة المقترحة غير مناسبة أو الإنفاق المتوقع يتجاوز 400 USD. عدّل النطاق قبل اعتماد تكلفة إضافية.</t>
  </si>
  <si>
    <t>العملة</t>
  </si>
  <si>
    <t>USD</t>
  </si>
  <si>
    <t>سقف الإنفاق</t>
  </si>
  <si>
    <t>العمل المطلوب تسليمه</t>
  </si>
  <si>
    <t>موعد التسليم المخطط</t>
  </si>
  <si>
    <t>التكلفة المقدرة</t>
  </si>
  <si>
    <t>التكلفة الملتزم بها</t>
  </si>
  <si>
    <t>الإنفاق الفعلي</t>
  </si>
  <si>
    <t>الساعات المقدرة</t>
  </si>
  <si>
    <t>أساس التقدير / ملاحظات الأدلة</t>
  </si>
  <si>
    <t>فحص صفحة الوجهة وتحريرها</t>
  </si>
  <si>
    <t>محرر افتراضي</t>
  </si>
  <si>
    <t>مخصص مختلق بقيمة 80 USD؛ تمثل الساعات الثلاث تقدير الجهد وليست رسماً إضافياً.</t>
  </si>
  <si>
    <t>إنشاء الرسوم وفحصها</t>
  </si>
  <si>
    <t>مصمم افتراضي</t>
  </si>
  <si>
    <t>مخصص مختلق بقيمة 160 USD؛ تحقق من التعليمات وإمكانية الوصول قبل التواصل.</t>
  </si>
  <si>
    <t>بحث قائمة صغيرة من المحررين المناسبين</t>
  </si>
  <si>
    <t>باحث افتراضي</t>
  </si>
  <si>
    <t>مخصص مختلق بقيمة 40 USD؛ بحث يدوي للملاءمة دون شراء قائمة جهات اتصال.</t>
  </si>
  <si>
    <t>مراجعة الردود وأدلة التسليم</t>
  </si>
  <si>
    <t>مراجع افتراضي</t>
  </si>
  <si>
    <t>مخصص مختلق بقيمة 40 USD. لا يتضمن نشراً مدفوعاً؛ تحتاج أي رعاية إلى شروط ومراجعة منفصلتين.</t>
  </si>
  <si>
    <t>ملخص الميزانية</t>
  </si>
  <si>
    <t>المجموع الجزئي المعروف</t>
  </si>
  <si>
    <t>مبالغ غير مسجلة</t>
  </si>
  <si>
    <t>الميزانية المخططة غير المخصصة</t>
  </si>
  <si>
    <t>جميع المبالغ بالعملة المختارة. تغيير العملة لا يحوّل الأرقام. استخدم 0.50 أو 0,50 دون فواصل آلاف؛ تقبل JPY وحدات صحيحة. تبقى الساعات منفصلة ولا تُضاف إلى المال.</t>
  </si>
  <si>
    <t>المسودة الصحيحة ليست حملة مكتملة أو معتمدة. تبقى التكاليف المجهولة مجهولة. التواريخ للتخطيط؛ سجّل الأدلة والقرارات الفعلية بصورة منفصلة. مجموع التكلفة لا يتنبأ بروابط أو زيارات أو ترتيب.</t>
  </si>
  <si>
    <t>تاريخ الملاحظة</t>
  </si>
  <si>
    <t>مرجع الدليل</t>
  </si>
  <si>
    <t>النتيجة الملحوظة</t>
  </si>
  <si>
    <t>القرار والسبب</t>
  </si>
  <si>
    <t>المراجع</t>
  </si>
  <si>
    <t>موعد المراجعة التالية</t>
  </si>
</sst>
</file>

<file path=xl/styles.xml><?xml version="1.0" encoding="utf-8"?>
<styleSheet xmlns="http://schemas.openxmlformats.org/spreadsheetml/2006/main">
  <numFmts count="2">
    <numFmt numFmtId="164" formatCode="yyyy-mm-dd"/>
    <numFmt numFmtId="165" formatCode="0.00"/>
  </numFmts>
  <fonts count="5">
    <font>
      <sz val="11"/>
      <color theme="1"/>
      <name val="Calibri"/>
      <family val="2"/>
      <scheme val="minor"/>
    </font>
    <font>
      <sz val="11"/>
      <color theme="1"/>
      <name val="Arial"/>
      <family val="2"/>
    </font>
    <font>
      <b/>
      <sz val="19"/>
      <color rgb="FFFFFFFF"/>
      <name val="Arial"/>
      <family val="2"/>
    </font>
    <font>
      <sz val="11"/>
      <color rgb="FF415065"/>
      <name val="Arial"/>
      <family val="2"/>
    </font>
    <font>
      <b/>
      <sz val="11"/>
      <color rgb="FFFFFFFF"/>
      <name val="Calibri"/>
      <family val="2"/>
      <scheme val="minor"/>
    </font>
  </fonts>
  <fills count="4">
    <fill>
      <patternFill patternType="none"/>
    </fill>
    <fill>
      <patternFill patternType="gray125"/>
    </fill>
    <fill>
      <patternFill patternType="solid">
        <fgColor rgb="FF111A25"/>
        <bgColor indexed="64"/>
      </patternFill>
    </fill>
    <fill>
      <patternFill patternType="solid">
        <fgColor rgb="FF293A5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2" fillId="2" borderId="0" xfId="0" applyFont="1" applyFill="1" applyAlignment="1">
      <alignment vertical="center" wrapText="1"/>
    </xf>
    <xf numFmtId="0" fontId="3" fillId="0" borderId="0" xfId="0" applyFont="1" applyAlignment="1">
      <alignment vertical="top" wrapText="1"/>
    </xf>
    <xf numFmtId="0" fontId="4" fillId="3" borderId="0" xfId="0" applyFont="1" applyFill="1" applyAlignment="1">
      <alignment vertical="center" wrapText="1"/>
    </xf>
    <xf numFmtId="164" fontId="1" fillId="0" borderId="0" xfId="0" applyNumberFormat="1" applyFont="1" applyAlignment="1">
      <alignment vertical="top"/>
    </xf>
    <xf numFmtId="165" fontId="1" fillId="0" borderId="0" xfId="0" applyNumberFormat="1" applyFont="1" applyAlignment="1">
      <alignment vertical="top"/>
    </xf>
  </cellXfs>
  <cellStyles count="1">
    <cellStyle name="Normal" xfId="0" builtinId="0"/>
  </cellStyles>
  <dxfs count="2">
    <dxf>
      <font>
        <color rgb="FF8B1C13"/>
      </font>
      <fill>
        <patternFill>
          <bgColor rgb="FFFCE2DF"/>
        </patternFill>
      </fill>
    </dxf>
    <dxf>
      <numFmt numFmtId="1" formatCode="0"/>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CampaignTasks" displayName="CampaignTasks" ref="A5:H17" totalsRowShown="0">
  <autoFilter ref="A5:H17"/>
  <tableColumns count="8">
    <tableColumn id="1" name="العمل المطلوب تسليمه"/>
    <tableColumn id="2" name="المسؤول"/>
    <tableColumn id="3" name="موعد التسليم المخطط"/>
    <tableColumn id="4" name="التكلفة المقدرة"/>
    <tableColumn id="5" name="التكلفة الملتزم بها"/>
    <tableColumn id="6" name="الإنفاق الفعلي"/>
    <tableColumn id="7" name="الساعات المقدرة"/>
    <tableColumn id="8" name="أساس التقدير / ملاحظات الأدلة"/>
  </tableColumns>
  <tableStyleInfo name="TableStyleMedium2" showFirstColumn="0" showLastColumn="0" showRowStripes="1" showColumnStripes="0"/>
</table>
</file>

<file path=xl/tables/table2.xml><?xml version="1.0" encoding="utf-8"?>
<table xmlns="http://schemas.openxmlformats.org/spreadsheetml/2006/main" id="2" name="CampaignReview" displayName="CampaignReview" ref="A5:F17" totalsRowShown="0">
  <autoFilter ref="A5:F17"/>
  <tableColumns count="6">
    <tableColumn id="1" name="تاريخ الملاحظة"/>
    <tableColumn id="2" name="مرجع الدليل"/>
    <tableColumn id="3" name="النتيجة الملحوظة"/>
    <tableColumn id="4" name="القرار والسبب"/>
    <tableColumn id="5" name="المراجع"/>
    <tableColumn id="6" name="موعد المراجعة التالية"/>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pageSetUpPr fitToPage="1"/>
  </sheetPr>
  <dimension ref="A1:B18"/>
  <sheetViews>
    <sheetView showGridLines="0" rightToLeft="1" tabSelected="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2.7109375" style="1" customWidth="1"/>
    <col min="2" max="2" width="105.7109375" style="1" customWidth="1"/>
  </cols>
  <sheetData>
    <row r="1" spans="1:2" ht="48" customHeight="1">
      <c r="A1" s="2" t="s">
        <v>0</v>
      </c>
      <c r="B1" s="2"/>
    </row>
    <row r="2" spans="1:2" ht="39.75" customHeight="1">
      <c r="A2" s="3" t="s">
        <v>1</v>
      </c>
      <c r="B2" s="3"/>
    </row>
    <row r="3" spans="1:2" ht="33.75" customHeight="1">
      <c r="A3" s="3"/>
      <c r="B3" s="3"/>
    </row>
    <row r="4" spans="1:2" ht="72" customHeight="1">
      <c r="A4" s="3" t="s">
        <v>2</v>
      </c>
      <c r="B4" s="3"/>
    </row>
    <row r="5" spans="1:2" ht="33.75" customHeight="1">
      <c r="A5" s="4" t="s">
        <v>3</v>
      </c>
      <c r="B5" s="4" t="s">
        <v>4</v>
      </c>
    </row>
    <row r="6" spans="1:2" ht="33.75" customHeight="1">
      <c r="A6" s="1" t="s">
        <v>5</v>
      </c>
      <c r="B6" s="1" t="s">
        <v>6</v>
      </c>
    </row>
    <row r="7" spans="1:2" ht="87.75" customHeight="1">
      <c r="A7" s="1" t="s">
        <v>7</v>
      </c>
      <c r="B7" s="1" t="s">
        <v>8</v>
      </c>
    </row>
    <row r="8" spans="1:2" ht="33.75" customHeight="1">
      <c r="A8" s="1" t="s">
        <v>9</v>
      </c>
      <c r="B8" s="1" t="s">
        <v>10</v>
      </c>
    </row>
    <row r="9" spans="1:2" ht="87.75" customHeight="1">
      <c r="A9" s="1" t="s">
        <v>11</v>
      </c>
      <c r="B9" s="1" t="s">
        <v>12</v>
      </c>
    </row>
    <row r="10" spans="1:2" ht="87.75" customHeight="1">
      <c r="A10" s="1" t="s">
        <v>13</v>
      </c>
      <c r="B10" s="1" t="s">
        <v>14</v>
      </c>
    </row>
    <row r="11" spans="1:2" ht="33.75" customHeight="1">
      <c r="A11" s="1" t="s">
        <v>15</v>
      </c>
      <c r="B11" s="1" t="s">
        <v>16</v>
      </c>
    </row>
    <row r="12" spans="1:2" ht="33.75" customHeight="1">
      <c r="A12" s="1" t="s">
        <v>17</v>
      </c>
      <c r="B12" s="5">
        <v>47574</v>
      </c>
    </row>
    <row r="13" spans="1:2" ht="33.75" customHeight="1">
      <c r="A13" s="1" t="s">
        <v>18</v>
      </c>
      <c r="B13" s="5">
        <v>47588</v>
      </c>
    </row>
    <row r="14" spans="1:2" ht="33.75" customHeight="1">
      <c r="A14" s="1" t="s">
        <v>19</v>
      </c>
      <c r="B14" s="5">
        <v>47603</v>
      </c>
    </row>
    <row r="15" spans="1:2" ht="87.75" customHeight="1">
      <c r="A15" s="1" t="s">
        <v>20</v>
      </c>
      <c r="B15" s="1" t="s">
        <v>21</v>
      </c>
    </row>
    <row r="16" spans="1:2" ht="87.75" customHeight="1">
      <c r="A16" s="1" t="s">
        <v>22</v>
      </c>
      <c r="B16" s="1" t="s">
        <v>23</v>
      </c>
    </row>
    <row r="17" spans="1:2" ht="33.75" customHeight="1">
      <c r="A17" s="1" t="s">
        <v>24</v>
      </c>
      <c r="B17" s="1" t="s">
        <v>25</v>
      </c>
    </row>
    <row r="18" spans="1:2" ht="33.75" customHeight="1">
      <c r="A18" s="1" t="s">
        <v>26</v>
      </c>
      <c r="B18" s="6">
        <v>400</v>
      </c>
    </row>
  </sheetData>
  <mergeCells count="3">
    <mergeCell ref="A1:B1"/>
    <mergeCell ref="A2:B3"/>
    <mergeCell ref="A4:B4"/>
  </mergeCells>
  <conditionalFormatting sqref="B18">
    <cfRule type="expression" dxfId="0" priority="1">
      <formula>NOT(IFERROR(OR(B18="",AND(ISNUMBER(B18),B18&gt;=0,B18&lt;=IF($B$17="JPY",1000000000,10000000),ROUND(B18,IF($B$17="JPY",0,2))=B18)),FALSE))</formula>
    </cfRule>
    <cfRule type="expression" dxfId="1" priority="2">
      <formula>$B$17="JPY"</formula>
    </cfRule>
  </conditionalFormatting>
  <conditionalFormatting sqref="B12:B14">
    <cfRule type="expression" dxfId="0" priority="3">
      <formula>OR(AND($B$12&lt;&gt;"",$B$13&lt;&gt;"",$B$12&gt;$B$13),AND($B$13&lt;&gt;"",$B$14&lt;&gt;"",$B$13&gt;$B$14),AND($B$12&lt;&gt;"",$B$14&lt;&gt;"",$B$12&gt;$B$14))</formula>
    </cfRule>
  </conditionalFormatting>
  <dataValidations count="5">
    <dataValidation type="date" allowBlank="1" showInputMessage="1" showErrorMessage="1" error="أدخل تاريخاً حقيقياً بين 2000 و2100." sqref="B12">
      <formula1>36526</formula1>
      <formula2>73415</formula2>
    </dataValidation>
    <dataValidation type="date" allowBlank="1" showInputMessage="1" showErrorMessage="1" error="أدخل تاريخاً حقيقياً بين 2000 و2100." sqref="B13">
      <formula1>36526</formula1>
      <formula2>73415</formula2>
    </dataValidation>
    <dataValidation type="date" allowBlank="1" showInputMessage="1" showErrorMessage="1" error="أدخل تاريخاً حقيقياً بين 2000 و2100." sqref="B14">
      <formula1>36526</formula1>
      <formula2>73415</formula2>
    </dataValidation>
    <dataValidation type="list" showInputMessage="1" showErrorMessage="1" sqref="B17">
      <formula1>"USD,EUR,GBP,TRY,JPY"</formula1>
    </dataValidation>
    <dataValidation type="custom" allowBlank="1" showInputMessage="1" showErrorMessage="1" error="أدخل مبالغ عشرية غير سالبة ضمن الحدود. تتطلب JPY أعداداً صحيحة دون فواصل آلاف." sqref="B18">
      <formula1>IFERROR(OR(B18="",AND(ISNUMBER(B18),B18&gt;=0,B18&lt;=IF($B$17="JPY",1000000000,10000000),ROUND(B18,IF($B$17="JPY",0,2))=B18)),FALSE)</formula1>
    </dataValidation>
  </dataValidations>
  <pageMargins left="0.3" right="0.3" top="0.4" bottom="0.4" header="0.3" footer="0.3"/>
  <pageSetup paperSize="9" fitToHeight="0" orientation="landscape"/>
  <headerFooter>
    <oddFooter>&amp;C&amp;P /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J31"/>
  <sheetViews>
    <sheetView showGridLines="0" rightToLeft="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8.7109375" style="1" customWidth="1"/>
    <col min="2" max="2" width="24.7109375" style="1" customWidth="1"/>
    <col min="3" max="3" width="16.7109375" style="5" customWidth="1"/>
    <col min="4" max="6" width="18.7109375" style="6" customWidth="1"/>
    <col min="7" max="7" width="16.7109375" style="6" customWidth="1"/>
    <col min="8" max="8" width="60.7109375" style="1" customWidth="1"/>
    <col min="9" max="10" width="0" hidden="1" customWidth="1"/>
  </cols>
  <sheetData>
    <row r="1" spans="1:10" ht="48" customHeight="1">
      <c r="A1" s="2" t="s">
        <v>0</v>
      </c>
      <c r="B1" s="2"/>
      <c r="C1" s="2"/>
      <c r="D1" s="2"/>
      <c r="E1" s="2"/>
      <c r="F1" s="2"/>
      <c r="G1" s="2"/>
      <c r="H1" s="2"/>
    </row>
    <row r="2" spans="1:10" ht="39.75" customHeight="1">
      <c r="A2" s="3" t="s">
        <v>1</v>
      </c>
      <c r="B2" s="3"/>
      <c r="C2" s="3"/>
      <c r="D2" s="3"/>
      <c r="E2" s="3"/>
      <c r="F2" s="3"/>
      <c r="G2" s="3"/>
      <c r="H2" s="3"/>
    </row>
    <row r="3" spans="1:10" ht="33.75" customHeight="1">
      <c r="A3" s="3"/>
      <c r="B3" s="3"/>
      <c r="C3" s="3"/>
      <c r="D3" s="3"/>
      <c r="E3" s="3"/>
      <c r="F3" s="3"/>
      <c r="G3" s="3"/>
      <c r="H3" s="3"/>
    </row>
    <row r="4" spans="1:10" ht="72" customHeight="1">
      <c r="A4" s="3" t="s">
        <v>2</v>
      </c>
      <c r="B4" s="3"/>
      <c r="C4" s="3"/>
      <c r="D4" s="3"/>
      <c r="E4" s="3"/>
      <c r="F4" s="3"/>
      <c r="G4" s="3"/>
      <c r="H4" s="3"/>
    </row>
    <row r="5" spans="1:10" ht="48" customHeight="1">
      <c r="A5" s="1" t="s">
        <v>27</v>
      </c>
      <c r="B5" s="1" t="s">
        <v>15</v>
      </c>
      <c r="C5" s="5" t="s">
        <v>28</v>
      </c>
      <c r="D5" s="6" t="s">
        <v>29</v>
      </c>
      <c r="E5" s="6" t="s">
        <v>30</v>
      </c>
      <c r="F5" s="6" t="s">
        <v>31</v>
      </c>
      <c r="G5" s="6" t="s">
        <v>32</v>
      </c>
      <c r="H5" s="1" t="s">
        <v>33</v>
      </c>
    </row>
    <row r="6" spans="1:10" ht="90" customHeight="1">
      <c r="A6" s="1" t="s">
        <v>34</v>
      </c>
      <c r="B6" s="1" t="s">
        <v>35</v>
      </c>
      <c r="C6" s="5">
        <v>47576</v>
      </c>
      <c r="D6" s="6">
        <v>80</v>
      </c>
      <c r="E6" s="6"/>
      <c r="F6" s="6"/>
      <c r="G6" s="6">
        <v>3</v>
      </c>
      <c r="H6" s="1" t="s">
        <v>36</v>
      </c>
      <c r="I6">
        <f>--(COUNTA(A6:H6)&gt;0)</f>
        <v>1</v>
      </c>
      <c r="J6">
        <f>--NOT(IFERROR(OR(D6="",AND(ISNUMBER(D6),D6&gt;=0,D6&lt;=IF('الخطة'!$B$17="JPY",1000000000,10000000),ROUND(D6,IF('الخطة'!$B$17="JPY",0,2))=D6)),FALSE))+--NOT(IFERROR(OR(E6="",AND(ISNUMBER(E6),E6&gt;=0,E6&lt;=IF('الخطة'!$B$17="JPY",1000000000,10000000),ROUND(E6,IF('الخطة'!$B$17="JPY",0,2))=E6)),FALSE))+--NOT(IFERROR(OR(F6="",AND(ISNUMBER(F6),F6&gt;=0,F6&lt;=IF('الخطة'!$B$17="JPY",1000000000,10000000),ROUND(F6,IF('الخطة'!$B$17="JPY",0,2))=F6)),FALSE))+--NOT(IFERROR(OR(G6="",AND(ISNUMBER(G6),G6&gt;=0,G6&lt;=10000,ROUND(G6,2)=G6)),FALSE))+--NOT(IFERROR(OR(C6="",AND(ISNUMBER(C6),C6&gt;=DATE(2000,1,1),C6&lt;=DATE(2100,12,31),INT(C6)=C6,OR('الخطة'!$B$12="",C6&gt;='الخطة'!$B$12),OR('الخطة'!$B$14="",C6&lt;='الخطة'!$B$14))),FALSE))</f>
        <v>0</v>
      </c>
    </row>
    <row r="7" spans="1:10" ht="90" customHeight="1">
      <c r="A7" s="1" t="s">
        <v>37</v>
      </c>
      <c r="B7" s="1" t="s">
        <v>38</v>
      </c>
      <c r="C7" s="5">
        <v>47581</v>
      </c>
      <c r="D7" s="6">
        <v>160</v>
      </c>
      <c r="E7" s="6"/>
      <c r="F7" s="6"/>
      <c r="G7" s="6">
        <v>6</v>
      </c>
      <c r="H7" s="1" t="s">
        <v>39</v>
      </c>
      <c r="I7">
        <f>--(COUNTA(A7:H7)&gt;0)</f>
        <v>1</v>
      </c>
      <c r="J7">
        <f>--NOT(IFERROR(OR(D7="",AND(ISNUMBER(D7),D7&gt;=0,D7&lt;=IF('الخطة'!$B$17="JPY",1000000000,10000000),ROUND(D7,IF('الخطة'!$B$17="JPY",0,2))=D7)),FALSE))+--NOT(IFERROR(OR(E7="",AND(ISNUMBER(E7),E7&gt;=0,E7&lt;=IF('الخطة'!$B$17="JPY",1000000000,10000000),ROUND(E7,IF('الخطة'!$B$17="JPY",0,2))=E7)),FALSE))+--NOT(IFERROR(OR(F7="",AND(ISNUMBER(F7),F7&gt;=0,F7&lt;=IF('الخطة'!$B$17="JPY",1000000000,10000000),ROUND(F7,IF('الخطة'!$B$17="JPY",0,2))=F7)),FALSE))+--NOT(IFERROR(OR(G7="",AND(ISNUMBER(G7),G7&gt;=0,G7&lt;=10000,ROUND(G7,2)=G7)),FALSE))+--NOT(IFERROR(OR(C7="",AND(ISNUMBER(C7),C7&gt;=DATE(2000,1,1),C7&lt;=DATE(2100,12,31),INT(C7)=C7,OR('الخطة'!$B$12="",C7&gt;='الخطة'!$B$12),OR('الخطة'!$B$14="",C7&lt;='الخطة'!$B$14))),FALSE))</f>
        <v>0</v>
      </c>
    </row>
    <row r="8" spans="1:10" ht="90" customHeight="1">
      <c r="A8" s="1" t="s">
        <v>40</v>
      </c>
      <c r="B8" s="1" t="s">
        <v>41</v>
      </c>
      <c r="C8" s="5">
        <v>47585</v>
      </c>
      <c r="D8" s="6">
        <v>40</v>
      </c>
      <c r="E8" s="6"/>
      <c r="F8" s="6"/>
      <c r="G8" s="6">
        <v>4</v>
      </c>
      <c r="H8" s="1" t="s">
        <v>42</v>
      </c>
      <c r="I8">
        <f>--(COUNTA(A8:H8)&gt;0)</f>
        <v>1</v>
      </c>
      <c r="J8">
        <f>--NOT(IFERROR(OR(D8="",AND(ISNUMBER(D8),D8&gt;=0,D8&lt;=IF('الخطة'!$B$17="JPY",1000000000,10000000),ROUND(D8,IF('الخطة'!$B$17="JPY",0,2))=D8)),FALSE))+--NOT(IFERROR(OR(E8="",AND(ISNUMBER(E8),E8&gt;=0,E8&lt;=IF('الخطة'!$B$17="JPY",1000000000,10000000),ROUND(E8,IF('الخطة'!$B$17="JPY",0,2))=E8)),FALSE))+--NOT(IFERROR(OR(F8="",AND(ISNUMBER(F8),F8&gt;=0,F8&lt;=IF('الخطة'!$B$17="JPY",1000000000,10000000),ROUND(F8,IF('الخطة'!$B$17="JPY",0,2))=F8)),FALSE))+--NOT(IFERROR(OR(G8="",AND(ISNUMBER(G8),G8&gt;=0,G8&lt;=10000,ROUND(G8,2)=G8)),FALSE))+--NOT(IFERROR(OR(C8="",AND(ISNUMBER(C8),C8&gt;=DATE(2000,1,1),C8&lt;=DATE(2100,12,31),INT(C8)=C8,OR('الخطة'!$B$12="",C8&gt;='الخطة'!$B$12),OR('الخطة'!$B$14="",C8&lt;='الخطة'!$B$14))),FALSE))</f>
        <v>0</v>
      </c>
    </row>
    <row r="9" spans="1:10" ht="90" customHeight="1">
      <c r="A9" s="1" t="s">
        <v>43</v>
      </c>
      <c r="B9" s="1" t="s">
        <v>44</v>
      </c>
      <c r="C9" s="5">
        <v>47603</v>
      </c>
      <c r="D9" s="6">
        <v>40</v>
      </c>
      <c r="E9" s="6"/>
      <c r="F9" s="6"/>
      <c r="G9" s="6">
        <v>2</v>
      </c>
      <c r="H9" s="1" t="s">
        <v>45</v>
      </c>
      <c r="I9">
        <f>--(COUNTA(A9:H9)&gt;0)</f>
        <v>1</v>
      </c>
      <c r="J9">
        <f>--NOT(IFERROR(OR(D9="",AND(ISNUMBER(D9),D9&gt;=0,D9&lt;=IF('الخطة'!$B$17="JPY",1000000000,10000000),ROUND(D9,IF('الخطة'!$B$17="JPY",0,2))=D9)),FALSE))+--NOT(IFERROR(OR(E9="",AND(ISNUMBER(E9),E9&gt;=0,E9&lt;=IF('الخطة'!$B$17="JPY",1000000000,10000000),ROUND(E9,IF('الخطة'!$B$17="JPY",0,2))=E9)),FALSE))+--NOT(IFERROR(OR(F9="",AND(ISNUMBER(F9),F9&gt;=0,F9&lt;=IF('الخطة'!$B$17="JPY",1000000000,10000000),ROUND(F9,IF('الخطة'!$B$17="JPY",0,2))=F9)),FALSE))+--NOT(IFERROR(OR(G9="",AND(ISNUMBER(G9),G9&gt;=0,G9&lt;=10000,ROUND(G9,2)=G9)),FALSE))+--NOT(IFERROR(OR(C9="",AND(ISNUMBER(C9),C9&gt;=DATE(2000,1,1),C9&lt;=DATE(2100,12,31),INT(C9)=C9,OR('الخطة'!$B$12="",C9&gt;='الخطة'!$B$12),OR('الخطة'!$B$14="",C9&lt;='الخطة'!$B$14))),FALSE))</f>
        <v>0</v>
      </c>
    </row>
    <row r="10" spans="1:10" ht="90" customHeight="1">
      <c r="A10" s="1"/>
      <c r="B10" s="1"/>
      <c r="C10" s="5"/>
      <c r="D10" s="6"/>
      <c r="E10" s="6"/>
      <c r="F10" s="6"/>
      <c r="G10" s="6"/>
      <c r="H10" s="1"/>
      <c r="I10">
        <f>--(COUNTA(A10:H10)&gt;0)</f>
        <v>0</v>
      </c>
      <c r="J10">
        <f>--NOT(IFERROR(OR(D10="",AND(ISNUMBER(D10),D10&gt;=0,D10&lt;=IF('الخطة'!$B$17="JPY",1000000000,10000000),ROUND(D10,IF('الخطة'!$B$17="JPY",0,2))=D10)),FALSE))+--NOT(IFERROR(OR(E10="",AND(ISNUMBER(E10),E10&gt;=0,E10&lt;=IF('الخطة'!$B$17="JPY",1000000000,10000000),ROUND(E10,IF('الخطة'!$B$17="JPY",0,2))=E10)),FALSE))+--NOT(IFERROR(OR(F10="",AND(ISNUMBER(F10),F10&gt;=0,F10&lt;=IF('الخطة'!$B$17="JPY",1000000000,10000000),ROUND(F10,IF('الخطة'!$B$17="JPY",0,2))=F10)),FALSE))+--NOT(IFERROR(OR(G10="",AND(ISNUMBER(G10),G10&gt;=0,G10&lt;=10000,ROUND(G10,2)=G10)),FALSE))+--NOT(IFERROR(OR(C10="",AND(ISNUMBER(C10),C10&gt;=DATE(2000,1,1),C10&lt;=DATE(2100,12,31),INT(C10)=C10,OR('الخطة'!$B$12="",C10&gt;='الخطة'!$B$12),OR('الخطة'!$B$14="",C10&lt;='الخطة'!$B$14))),FALSE))</f>
        <v>0</v>
      </c>
    </row>
    <row r="11" spans="1:10" ht="90" customHeight="1">
      <c r="A11" s="1"/>
      <c r="B11" s="1"/>
      <c r="C11" s="5"/>
      <c r="D11" s="6"/>
      <c r="E11" s="6"/>
      <c r="F11" s="6"/>
      <c r="G11" s="6"/>
      <c r="H11" s="1"/>
      <c r="I11">
        <f>--(COUNTA(A11:H11)&gt;0)</f>
        <v>0</v>
      </c>
      <c r="J11">
        <f>--NOT(IFERROR(OR(D11="",AND(ISNUMBER(D11),D11&gt;=0,D11&lt;=IF('الخطة'!$B$17="JPY",1000000000,10000000),ROUND(D11,IF('الخطة'!$B$17="JPY",0,2))=D11)),FALSE))+--NOT(IFERROR(OR(E11="",AND(ISNUMBER(E11),E11&gt;=0,E11&lt;=IF('الخطة'!$B$17="JPY",1000000000,10000000),ROUND(E11,IF('الخطة'!$B$17="JPY",0,2))=E11)),FALSE))+--NOT(IFERROR(OR(F11="",AND(ISNUMBER(F11),F11&gt;=0,F11&lt;=IF('الخطة'!$B$17="JPY",1000000000,10000000),ROUND(F11,IF('الخطة'!$B$17="JPY",0,2))=F11)),FALSE))+--NOT(IFERROR(OR(G11="",AND(ISNUMBER(G11),G11&gt;=0,G11&lt;=10000,ROUND(G11,2)=G11)),FALSE))+--NOT(IFERROR(OR(C11="",AND(ISNUMBER(C11),C11&gt;=DATE(2000,1,1),C11&lt;=DATE(2100,12,31),INT(C11)=C11,OR('الخطة'!$B$12="",C11&gt;='الخطة'!$B$12),OR('الخطة'!$B$14="",C11&lt;='الخطة'!$B$14))),FALSE))</f>
        <v>0</v>
      </c>
    </row>
    <row r="12" spans="1:10" ht="90" customHeight="1">
      <c r="A12" s="1"/>
      <c r="B12" s="1"/>
      <c r="C12" s="5"/>
      <c r="D12" s="6"/>
      <c r="E12" s="6"/>
      <c r="F12" s="6"/>
      <c r="G12" s="6"/>
      <c r="H12" s="1"/>
      <c r="I12">
        <f>--(COUNTA(A12:H12)&gt;0)</f>
        <v>0</v>
      </c>
      <c r="J12">
        <f>--NOT(IFERROR(OR(D12="",AND(ISNUMBER(D12),D12&gt;=0,D12&lt;=IF('الخطة'!$B$17="JPY",1000000000,10000000),ROUND(D12,IF('الخطة'!$B$17="JPY",0,2))=D12)),FALSE))+--NOT(IFERROR(OR(E12="",AND(ISNUMBER(E12),E12&gt;=0,E12&lt;=IF('الخطة'!$B$17="JPY",1000000000,10000000),ROUND(E12,IF('الخطة'!$B$17="JPY",0,2))=E12)),FALSE))+--NOT(IFERROR(OR(F12="",AND(ISNUMBER(F12),F12&gt;=0,F12&lt;=IF('الخطة'!$B$17="JPY",1000000000,10000000),ROUND(F12,IF('الخطة'!$B$17="JPY",0,2))=F12)),FALSE))+--NOT(IFERROR(OR(G12="",AND(ISNUMBER(G12),G12&gt;=0,G12&lt;=10000,ROUND(G12,2)=G12)),FALSE))+--NOT(IFERROR(OR(C12="",AND(ISNUMBER(C12),C12&gt;=DATE(2000,1,1),C12&lt;=DATE(2100,12,31),INT(C12)=C12,OR('الخطة'!$B$12="",C12&gt;='الخطة'!$B$12),OR('الخطة'!$B$14="",C12&lt;='الخطة'!$B$14))),FALSE))</f>
        <v>0</v>
      </c>
    </row>
    <row r="13" spans="1:10" ht="90" customHeight="1">
      <c r="A13" s="1"/>
      <c r="B13" s="1"/>
      <c r="C13" s="5"/>
      <c r="D13" s="6"/>
      <c r="E13" s="6"/>
      <c r="F13" s="6"/>
      <c r="G13" s="6"/>
      <c r="H13" s="1"/>
      <c r="I13">
        <f>--(COUNTA(A13:H13)&gt;0)</f>
        <v>0</v>
      </c>
      <c r="J13">
        <f>--NOT(IFERROR(OR(D13="",AND(ISNUMBER(D13),D13&gt;=0,D13&lt;=IF('الخطة'!$B$17="JPY",1000000000,10000000),ROUND(D13,IF('الخطة'!$B$17="JPY",0,2))=D13)),FALSE))+--NOT(IFERROR(OR(E13="",AND(ISNUMBER(E13),E13&gt;=0,E13&lt;=IF('الخطة'!$B$17="JPY",1000000000,10000000),ROUND(E13,IF('الخطة'!$B$17="JPY",0,2))=E13)),FALSE))+--NOT(IFERROR(OR(F13="",AND(ISNUMBER(F13),F13&gt;=0,F13&lt;=IF('الخطة'!$B$17="JPY",1000000000,10000000),ROUND(F13,IF('الخطة'!$B$17="JPY",0,2))=F13)),FALSE))+--NOT(IFERROR(OR(G13="",AND(ISNUMBER(G13),G13&gt;=0,G13&lt;=10000,ROUND(G13,2)=G13)),FALSE))+--NOT(IFERROR(OR(C13="",AND(ISNUMBER(C13),C13&gt;=DATE(2000,1,1),C13&lt;=DATE(2100,12,31),INT(C13)=C13,OR('الخطة'!$B$12="",C13&gt;='الخطة'!$B$12),OR('الخطة'!$B$14="",C13&lt;='الخطة'!$B$14))),FALSE))</f>
        <v>0</v>
      </c>
    </row>
    <row r="14" spans="1:10" ht="90" customHeight="1">
      <c r="A14" s="1"/>
      <c r="B14" s="1"/>
      <c r="C14" s="5"/>
      <c r="D14" s="6"/>
      <c r="E14" s="6"/>
      <c r="F14" s="6"/>
      <c r="G14" s="6"/>
      <c r="H14" s="1"/>
      <c r="I14">
        <f>--(COUNTA(A14:H14)&gt;0)</f>
        <v>0</v>
      </c>
      <c r="J14">
        <f>--NOT(IFERROR(OR(D14="",AND(ISNUMBER(D14),D14&gt;=0,D14&lt;=IF('الخطة'!$B$17="JPY",1000000000,10000000),ROUND(D14,IF('الخطة'!$B$17="JPY",0,2))=D14)),FALSE))+--NOT(IFERROR(OR(E14="",AND(ISNUMBER(E14),E14&gt;=0,E14&lt;=IF('الخطة'!$B$17="JPY",1000000000,10000000),ROUND(E14,IF('الخطة'!$B$17="JPY",0,2))=E14)),FALSE))+--NOT(IFERROR(OR(F14="",AND(ISNUMBER(F14),F14&gt;=0,F14&lt;=IF('الخطة'!$B$17="JPY",1000000000,10000000),ROUND(F14,IF('الخطة'!$B$17="JPY",0,2))=F14)),FALSE))+--NOT(IFERROR(OR(G14="",AND(ISNUMBER(G14),G14&gt;=0,G14&lt;=10000,ROUND(G14,2)=G14)),FALSE))+--NOT(IFERROR(OR(C14="",AND(ISNUMBER(C14),C14&gt;=DATE(2000,1,1),C14&lt;=DATE(2100,12,31),INT(C14)=C14,OR('الخطة'!$B$12="",C14&gt;='الخطة'!$B$12),OR('الخطة'!$B$14="",C14&lt;='الخطة'!$B$14))),FALSE))</f>
        <v>0</v>
      </c>
    </row>
    <row r="15" spans="1:10" ht="90" customHeight="1">
      <c r="A15" s="1"/>
      <c r="B15" s="1"/>
      <c r="C15" s="5"/>
      <c r="D15" s="6"/>
      <c r="E15" s="6"/>
      <c r="F15" s="6"/>
      <c r="G15" s="6"/>
      <c r="H15" s="1"/>
      <c r="I15">
        <f>--(COUNTA(A15:H15)&gt;0)</f>
        <v>0</v>
      </c>
      <c r="J15">
        <f>--NOT(IFERROR(OR(D15="",AND(ISNUMBER(D15),D15&gt;=0,D15&lt;=IF('الخطة'!$B$17="JPY",1000000000,10000000),ROUND(D15,IF('الخطة'!$B$17="JPY",0,2))=D15)),FALSE))+--NOT(IFERROR(OR(E15="",AND(ISNUMBER(E15),E15&gt;=0,E15&lt;=IF('الخطة'!$B$17="JPY",1000000000,10000000),ROUND(E15,IF('الخطة'!$B$17="JPY",0,2))=E15)),FALSE))+--NOT(IFERROR(OR(F15="",AND(ISNUMBER(F15),F15&gt;=0,F15&lt;=IF('الخطة'!$B$17="JPY",1000000000,10000000),ROUND(F15,IF('الخطة'!$B$17="JPY",0,2))=F15)),FALSE))+--NOT(IFERROR(OR(G15="",AND(ISNUMBER(G15),G15&gt;=0,G15&lt;=10000,ROUND(G15,2)=G15)),FALSE))+--NOT(IFERROR(OR(C15="",AND(ISNUMBER(C15),C15&gt;=DATE(2000,1,1),C15&lt;=DATE(2100,12,31),INT(C15)=C15,OR('الخطة'!$B$12="",C15&gt;='الخطة'!$B$12),OR('الخطة'!$B$14="",C15&lt;='الخطة'!$B$14))),FALSE))</f>
        <v>0</v>
      </c>
    </row>
    <row r="16" spans="1:10" ht="90" customHeight="1">
      <c r="A16" s="1"/>
      <c r="B16" s="1"/>
      <c r="C16" s="5"/>
      <c r="D16" s="6"/>
      <c r="E16" s="6"/>
      <c r="F16" s="6"/>
      <c r="G16" s="6"/>
      <c r="H16" s="1"/>
      <c r="I16">
        <f>--(COUNTA(A16:H16)&gt;0)</f>
        <v>0</v>
      </c>
      <c r="J16">
        <f>--NOT(IFERROR(OR(D16="",AND(ISNUMBER(D16),D16&gt;=0,D16&lt;=IF('الخطة'!$B$17="JPY",1000000000,10000000),ROUND(D16,IF('الخطة'!$B$17="JPY",0,2))=D16)),FALSE))+--NOT(IFERROR(OR(E16="",AND(ISNUMBER(E16),E16&gt;=0,E16&lt;=IF('الخطة'!$B$17="JPY",1000000000,10000000),ROUND(E16,IF('الخطة'!$B$17="JPY",0,2))=E16)),FALSE))+--NOT(IFERROR(OR(F16="",AND(ISNUMBER(F16),F16&gt;=0,F16&lt;=IF('الخطة'!$B$17="JPY",1000000000,10000000),ROUND(F16,IF('الخطة'!$B$17="JPY",0,2))=F16)),FALSE))+--NOT(IFERROR(OR(G16="",AND(ISNUMBER(G16),G16&gt;=0,G16&lt;=10000,ROUND(G16,2)=G16)),FALSE))+--NOT(IFERROR(OR(C16="",AND(ISNUMBER(C16),C16&gt;=DATE(2000,1,1),C16&lt;=DATE(2100,12,31),INT(C16)=C16,OR('الخطة'!$B$12="",C16&gt;='الخطة'!$B$12),OR('الخطة'!$B$14="",C16&lt;='الخطة'!$B$14))),FALSE))</f>
        <v>0</v>
      </c>
    </row>
    <row r="17" spans="1:10" ht="90" customHeight="1">
      <c r="A17" s="1"/>
      <c r="B17" s="1"/>
      <c r="C17" s="5"/>
      <c r="D17" s="6"/>
      <c r="E17" s="6"/>
      <c r="F17" s="6"/>
      <c r="G17" s="6"/>
      <c r="H17" s="1"/>
      <c r="I17">
        <f>--(COUNTA(A17:H17)&gt;0)</f>
        <v>0</v>
      </c>
      <c r="J17">
        <f>--NOT(IFERROR(OR(D17="",AND(ISNUMBER(D17),D17&gt;=0,D17&lt;=IF('الخطة'!$B$17="JPY",1000000000,10000000),ROUND(D17,IF('الخطة'!$B$17="JPY",0,2))=D17)),FALSE))+--NOT(IFERROR(OR(E17="",AND(ISNUMBER(E17),E17&gt;=0,E17&lt;=IF('الخطة'!$B$17="JPY",1000000000,10000000),ROUND(E17,IF('الخطة'!$B$17="JPY",0,2))=E17)),FALSE))+--NOT(IFERROR(OR(F17="",AND(ISNUMBER(F17),F17&gt;=0,F17&lt;=IF('الخطة'!$B$17="JPY",1000000000,10000000),ROUND(F17,IF('الخطة'!$B$17="JPY",0,2))=F17)),FALSE))+--NOT(IFERROR(OR(G17="",AND(ISNUMBER(G17),G17&gt;=0,G17&lt;=10000,ROUND(G17,2)=G17)),FALSE))+--NOT(IFERROR(OR(C17="",AND(ISNUMBER(C17),C17&gt;=DATE(2000,1,1),C17&lt;=DATE(2100,12,31),INT(C17)=C17,OR('الخطة'!$B$12="",C17&gt;='الخطة'!$B$12),OR('الخطة'!$B$14="",C17&lt;='الخطة'!$B$14))),FALSE))</f>
        <v>0</v>
      </c>
    </row>
    <row r="20" spans="1:10" ht="38.25" customHeight="1">
      <c r="A20" s="2" t="s">
        <v>46</v>
      </c>
      <c r="B20" s="2"/>
      <c r="C20" s="2"/>
      <c r="D20" s="2"/>
      <c r="E20" s="2"/>
      <c r="F20" s="2"/>
      <c r="G20" s="2"/>
      <c r="H20" s="2"/>
      <c r="J20">
        <f>IFERROR(SUM(J6:J17)+--NOT(IFERROR(OR('الخطة'!$B$18="",AND(ISNUMBER('الخطة'!$B$18),'الخطة'!$B$18&gt;=0,'الخطة'!$B$18&lt;=IF('الخطة'!$B$17="JPY",1000000000,10000000),ROUND('الخطة'!$B$18,IF('الخطة'!$B$17="JPY",0,2))='الخطة'!$B$18)),FALSE))+--NOT(OR('الخطة'!$B$17="USD",'الخطة'!$B$17="EUR",'الخطة'!$B$17="GBP",'الخطة'!$B$17="TRY",'الخطة'!$B$17="JPY"))+--NOT(IFERROR(OR('الخطة'!$B$12="",AND(ISNUMBER('الخطة'!$B$12),'الخطة'!$B$12&gt;=DATE(2000,1,1),'الخطة'!$B$12&lt;=DATE(2100,12,31),INT('الخطة'!$B$12)='الخطة'!$B$12)),FALSE))+--NOT(IFERROR(OR('الخطة'!$B$13="",AND(ISNUMBER('الخطة'!$B$13),'الخطة'!$B$13&gt;=DATE(2000,1,1),'الخطة'!$B$13&lt;=DATE(2100,12,31),INT('الخطة'!$B$13)='الخطة'!$B$13)),FALSE))+--NOT(IFERROR(OR('الخطة'!$B$14="",AND(ISNUMBER('الخطة'!$B$14),'الخطة'!$B$14&gt;=DATE(2000,1,1),'الخطة'!$B$14&lt;=DATE(2100,12,31),INT('الخطة'!$B$14)='الخطة'!$B$14)),FALSE))+--AND('الخطة'!$B$12&lt;&gt;"",'الخطة'!$B$13&lt;&gt;"",'الخطة'!$B$12&gt;'الخطة'!$B$13)+--AND('الخطة'!$B$13&lt;&gt;"",'الخطة'!$B$14&lt;&gt;"",'الخطة'!$B$13&gt;'الخطة'!$B$14)+--AND('الخطة'!$B$12&lt;&gt;"",'الخطة'!$B$14&lt;&gt;"",'الخطة'!$B$12&gt;'الخطة'!$B$14),1)</f>
        <v>0</v>
      </c>
    </row>
    <row r="22" spans="1:10">
      <c r="A22" s="1" t="s">
        <v>24</v>
      </c>
      <c r="B22" s="1" t="str">
        <f>'الخطة'!$B$17</f>
        <v>USD</v>
      </c>
      <c r="D22" s="4" t="s">
        <v>29</v>
      </c>
      <c r="E22" s="4" t="s">
        <v>30</v>
      </c>
      <c r="F22" s="4" t="s">
        <v>31</v>
      </c>
      <c r="G22" s="4" t="s">
        <v>32</v>
      </c>
    </row>
    <row r="23" spans="1:10">
      <c r="A23" s="1" t="s">
        <v>47</v>
      </c>
      <c r="B23" s="1"/>
      <c r="C23" s="1"/>
      <c r="D23" s="6">
        <f>IF($J$20&gt;0,"",ROUND(SUM(D6:D17),IF('الخطة'!$B$17="JPY",0,2)))</f>
        <v>320</v>
      </c>
      <c r="E23" s="6">
        <f>IF($J$20&gt;0,"",ROUND(SUM(E6:E17),IF('الخطة'!$B$17="JPY",0,2)))</f>
        <v>0</v>
      </c>
      <c r="F23" s="6">
        <f>IF($J$20&gt;0,"",ROUND(SUM(F6:F17),IF('الخطة'!$B$17="JPY",0,2)))</f>
        <v>0</v>
      </c>
      <c r="G23" s="6">
        <f>IF($J$20&gt;0,"",ROUND(SUM(G6:G17),2))</f>
        <v>15</v>
      </c>
    </row>
    <row r="24" spans="1:10">
      <c r="A24" s="1" t="s">
        <v>48</v>
      </c>
      <c r="B24" s="1"/>
      <c r="C24" s="1"/>
      <c r="D24" s="6">
        <f>SUM(I6:I17)-COUNT(D6:D17)</f>
        <v>0</v>
      </c>
      <c r="E24" s="6">
        <f>SUM(I6:I17)-COUNT(E6:E17)</f>
        <v>4</v>
      </c>
      <c r="F24" s="6">
        <f>SUM(I6:I17)-COUNT(F6:F17)</f>
        <v>4</v>
      </c>
      <c r="G24" s="6">
        <f>SUM(I6:I17)-COUNT(G6:G17)</f>
        <v>0</v>
      </c>
    </row>
    <row r="25" spans="1:10">
      <c r="A25" s="1" t="s">
        <v>49</v>
      </c>
      <c r="B25" s="1"/>
      <c r="C25" s="1"/>
      <c r="D25" s="6">
        <f>IF(OR($J$20&gt;0,'الخطة'!$B$18="",D24&gt;0,SUM(I6:I17)=0),"",ROUND('الخطة'!$B$18-D23,IF('الخطة'!$B$17="JPY",0,2)))</f>
        <v>80</v>
      </c>
    </row>
    <row r="26" spans="1:10" ht="68.25" customHeight="1">
      <c r="A26" s="3">
        <f>IF($J$20&gt;0,"راجع هذه المدخلات",IF(AND(ISNUMBER(D25),D25&lt;0),"تتجاوز التكلفة المخططة المكتملة سقف الإنفاق. عدّل نطاق العمل أو احصل على ميزانية معتمدة جديدة قبل الالتزام.",""))</f>
        <v/>
      </c>
      <c r="B26" s="3"/>
      <c r="C26" s="3"/>
      <c r="D26" s="3"/>
      <c r="E26" s="3"/>
      <c r="F26" s="3"/>
      <c r="G26" s="3"/>
      <c r="H26" s="3"/>
    </row>
    <row r="27" spans="1:10" ht="38.25" customHeight="1">
      <c r="A27" s="3" t="s">
        <v>50</v>
      </c>
      <c r="B27" s="3"/>
      <c r="C27" s="3"/>
      <c r="D27" s="3"/>
      <c r="E27" s="3"/>
      <c r="F27" s="3"/>
      <c r="G27" s="3"/>
      <c r="H27" s="3"/>
    </row>
    <row r="28" spans="1:10" ht="27.75" customHeight="1">
      <c r="A28" s="3"/>
      <c r="B28" s="3"/>
      <c r="C28" s="3"/>
      <c r="D28" s="3"/>
      <c r="E28" s="3"/>
      <c r="F28" s="3"/>
      <c r="G28" s="3"/>
      <c r="H28" s="3"/>
    </row>
    <row r="30" spans="1:10" ht="38.25" customHeight="1">
      <c r="A30" s="3" t="s">
        <v>51</v>
      </c>
      <c r="B30" s="3"/>
      <c r="C30" s="3"/>
      <c r="D30" s="3"/>
      <c r="E30" s="3"/>
      <c r="F30" s="3"/>
      <c r="G30" s="3"/>
      <c r="H30" s="3"/>
    </row>
    <row r="31" spans="1:10" ht="27.75" customHeight="1">
      <c r="A31" s="3"/>
      <c r="B31" s="3"/>
      <c r="C31" s="3"/>
      <c r="D31" s="3"/>
      <c r="E31" s="3"/>
      <c r="F31" s="3"/>
      <c r="G31" s="3"/>
      <c r="H31" s="3"/>
    </row>
  </sheetData>
  <mergeCells count="10">
    <mergeCell ref="A1:H1"/>
    <mergeCell ref="A2:H3"/>
    <mergeCell ref="A4:H4"/>
    <mergeCell ref="A20:H20"/>
    <mergeCell ref="A23:C23"/>
    <mergeCell ref="A24:C24"/>
    <mergeCell ref="A25:C25"/>
    <mergeCell ref="A26:H26"/>
    <mergeCell ref="A27:H28"/>
    <mergeCell ref="A30:H31"/>
  </mergeCells>
  <conditionalFormatting sqref="C6:C17">
    <cfRule type="expression" dxfId="0" priority="1">
      <formula>AND(C6&lt;&gt;"",OR(AND('الخطة'!$B$12&lt;&gt;"",C6&lt;'الخطة'!$B$12),AND('الخطة'!$B$14&lt;&gt;"",C6&gt;'الخطة'!$B$14)))</formula>
    </cfRule>
  </conditionalFormatting>
  <conditionalFormatting sqref="D6:D17">
    <cfRule type="expression" dxfId="0" priority="2">
      <formula>NOT(IFERROR(OR(D6="",AND(ISNUMBER(D6),D6&gt;=0,D6&lt;=IF('الخطة'!$B$17="JPY",1000000000,10000000),ROUND(D6,IF('الخطة'!$B$17="JPY",0,2))=D6)),FALSE))</formula>
    </cfRule>
    <cfRule type="expression" dxfId="1" priority="3">
      <formula>'الخطة'!$B$17="JPY"</formula>
    </cfRule>
  </conditionalFormatting>
  <conditionalFormatting sqref="E6:E17">
    <cfRule type="expression" dxfId="0" priority="4">
      <formula>NOT(IFERROR(OR(E6="",AND(ISNUMBER(E6),E6&gt;=0,E6&lt;=IF('الخطة'!$B$17="JPY",1000000000,10000000),ROUND(E6,IF('الخطة'!$B$17="JPY",0,2))=E6)),FALSE))</formula>
    </cfRule>
    <cfRule type="expression" dxfId="1" priority="5">
      <formula>'الخطة'!$B$17="JPY"</formula>
    </cfRule>
  </conditionalFormatting>
  <conditionalFormatting sqref="F6:F17">
    <cfRule type="expression" dxfId="0" priority="6">
      <formula>NOT(IFERROR(OR(F6="",AND(ISNUMBER(F6),F6&gt;=0,F6&lt;=IF('الخطة'!$B$17="JPY",1000000000,10000000),ROUND(F6,IF('الخطة'!$B$17="JPY",0,2))=F6)),FALSE))</formula>
    </cfRule>
    <cfRule type="expression" dxfId="1" priority="7">
      <formula>'الخطة'!$B$17="JPY"</formula>
    </cfRule>
  </conditionalFormatting>
  <conditionalFormatting sqref="G6:G17">
    <cfRule type="expression" dxfId="0" priority="8">
      <formula>NOT(IFERROR(OR(G6="",AND(ISNUMBER(G6),G6&gt;=0,G6&lt;=10000,ROUND(G6,2)=G6)),FALSE))</formula>
    </cfRule>
  </conditionalFormatting>
  <conditionalFormatting sqref="D25">
    <cfRule type="cellIs" dxfId="0" priority="9" operator="lessThan">
      <formula>0</formula>
    </cfRule>
  </conditionalFormatting>
  <dataValidations count="5">
    <dataValidation type="date" allowBlank="1" showInputMessage="1" showErrorMessage="1" sqref="C6:C17">
      <formula1>36526</formula1>
      <formula2>73415</formula2>
    </dataValidation>
    <dataValidation type="custom" allowBlank="1" showInputMessage="1" showErrorMessage="1" error="أدخل مبالغ عشرية غير سالبة ضمن الحدود. تتطلب JPY أعداداً صحيحة دون فواصل آلاف." sqref="D6:D17">
      <formula1>IFERROR(OR(D6="",AND(ISNUMBER(D6),D6&gt;=0,D6&lt;=IF('الخطة'!$B$17="JPY",1000000000,10000000),ROUND(D6,IF('الخطة'!$B$17="JPY",0,2))=D6)),FALSE)</formula1>
    </dataValidation>
    <dataValidation type="custom" allowBlank="1" showInputMessage="1" showErrorMessage="1" error="أدخل مبالغ عشرية غير سالبة ضمن الحدود. تتطلب JPY أعداداً صحيحة دون فواصل آلاف." sqref="E6:E17">
      <formula1>IFERROR(OR(E6="",AND(ISNUMBER(E6),E6&gt;=0,E6&lt;=IF('الخطة'!$B$17="JPY",1000000000,10000000),ROUND(E6,IF('الخطة'!$B$17="JPY",0,2))=E6)),FALSE)</formula1>
    </dataValidation>
    <dataValidation type="custom" allowBlank="1" showInputMessage="1" showErrorMessage="1" error="أدخل مبالغ عشرية غير سالبة ضمن الحدود. تتطلب JPY أعداداً صحيحة دون فواصل آلاف." sqref="F6:F17">
      <formula1>IFERROR(OR(F6="",AND(ISNUMBER(F6),F6&gt;=0,F6&lt;=IF('الخطة'!$B$17="JPY",1000000000,10000000),ROUND(F6,IF('الخطة'!$B$17="JPY",0,2))=F6)),FALSE)</formula1>
    </dataValidation>
    <dataValidation type="custom" allowBlank="1" showInputMessage="1" showErrorMessage="1" error="أدخل مبالغ عشرية غير سالبة ضمن الحدود. تتطلب JPY أعداداً صحيحة دون فواصل آلاف." sqref="G6:G17">
      <formula1>IFERROR(OR(G6="",AND(ISNUMBER(G6),G6&gt;=0,G6&lt;=10000,ROUND(G6,2)=G6)),FALSE)</formula1>
    </dataValidation>
  </dataValidations>
  <pageMargins left="0.3" right="0.3" top="0.4" bottom="0.4" header="0.3" footer="0.3"/>
  <pageSetup paperSize="9" fitToHeight="0" orientation="landscape"/>
  <headerFooter>
    <oddFooter>&amp;C&amp;P / &amp;N</oddFooter>
  </headerFooter>
  <tableParts count="1">
    <tablePart r:id="rId1"/>
  </tableParts>
</worksheet>
</file>

<file path=xl/worksheets/sheet3.xml><?xml version="1.0" encoding="utf-8"?>
<worksheet xmlns="http://schemas.openxmlformats.org/spreadsheetml/2006/main" xmlns:r="http://schemas.openxmlformats.org/officeDocument/2006/relationships">
  <sheetPr>
    <pageSetUpPr fitToPage="1"/>
  </sheetPr>
  <dimension ref="A1:F17"/>
  <sheetViews>
    <sheetView showGridLines="0" rightToLeft="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8.7109375" style="5" customWidth="1"/>
    <col min="2" max="2" width="48.7109375" style="1" customWidth="1"/>
    <col min="3" max="4" width="58.7109375" style="1" customWidth="1"/>
    <col min="5" max="5" width="25.7109375" style="1" customWidth="1"/>
    <col min="6" max="6" width="18.7109375" style="5" customWidth="1"/>
  </cols>
  <sheetData>
    <row r="1" spans="1:6" ht="48" customHeight="1">
      <c r="A1" s="2" t="s">
        <v>0</v>
      </c>
      <c r="B1" s="2"/>
      <c r="C1" s="2"/>
      <c r="D1" s="2"/>
      <c r="E1" s="2"/>
      <c r="F1" s="2"/>
    </row>
    <row r="2" spans="1:6" ht="39.75" customHeight="1">
      <c r="A2" s="3" t="s">
        <v>1</v>
      </c>
      <c r="B2" s="3"/>
      <c r="C2" s="3"/>
      <c r="D2" s="3"/>
      <c r="E2" s="3"/>
      <c r="F2" s="3"/>
    </row>
    <row r="3" spans="1:6" ht="33.75" customHeight="1">
      <c r="A3" s="3"/>
      <c r="B3" s="3"/>
      <c r="C3" s="3"/>
      <c r="D3" s="3"/>
      <c r="E3" s="3"/>
      <c r="F3" s="3"/>
    </row>
    <row r="4" spans="1:6" ht="72" customHeight="1">
      <c r="A4" s="3" t="s">
        <v>2</v>
      </c>
      <c r="B4" s="3"/>
      <c r="C4" s="3"/>
      <c r="D4" s="3"/>
      <c r="E4" s="3"/>
      <c r="F4" s="3"/>
    </row>
    <row r="5" spans="1:6" ht="42" customHeight="1">
      <c r="A5" s="5" t="s">
        <v>52</v>
      </c>
      <c r="B5" s="1" t="s">
        <v>53</v>
      </c>
      <c r="C5" s="1" t="s">
        <v>54</v>
      </c>
      <c r="D5" s="1" t="s">
        <v>55</v>
      </c>
      <c r="E5" s="1" t="s">
        <v>56</v>
      </c>
      <c r="F5" s="5" t="s">
        <v>57</v>
      </c>
    </row>
    <row r="6" spans="1:6" ht="80.25" customHeight="1"/>
    <row r="7" spans="1:6" ht="80.25" customHeight="1"/>
    <row r="8" spans="1:6" ht="80.25" customHeight="1"/>
    <row r="9" spans="1:6" ht="80.25" customHeight="1"/>
    <row r="10" spans="1:6" ht="80.25" customHeight="1"/>
    <row r="11" spans="1:6" ht="80.25" customHeight="1"/>
    <row r="12" spans="1:6" ht="80.25" customHeight="1"/>
    <row r="13" spans="1:6" ht="80.25" customHeight="1"/>
    <row r="14" spans="1:6" ht="80.25" customHeight="1"/>
    <row r="15" spans="1:6" ht="80.25" customHeight="1"/>
    <row r="16" spans="1:6" ht="80.25" customHeight="1"/>
    <row r="17" ht="80.25" customHeight="1"/>
  </sheetData>
  <mergeCells count="3">
    <mergeCell ref="A1:F1"/>
    <mergeCell ref="A2:F3"/>
    <mergeCell ref="A4:F4"/>
  </mergeCells>
  <dataValidations count="2">
    <dataValidation type="date" allowBlank="1" showInputMessage="1" showErrorMessage="1" sqref="A6:A17">
      <formula1>36526</formula1>
      <formula2>73415</formula2>
    </dataValidation>
    <dataValidation type="date" allowBlank="1" showInputMessage="1" showErrorMessage="1" sqref="F6:F17">
      <formula1>36526</formula1>
      <formula2>73415</formula2>
    </dataValidation>
  </dataValidations>
  <pageMargins left="0.3" right="0.3" top="0.4" bottom="0.4" header="0.3" footer="0.3"/>
  <pageSetup paperSize="9" fitToHeight="0" orientation="landscape"/>
  <headerFooter>
    <oddFooter>&amp;C&amp;P /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الخطة</vt:lpstr>
      <vt:lpstr>الميزانية</vt:lpstr>
      <vt:lpstr>المراجعة</vt:lpstr>
      <vt:lpstr>الخطة!Print_Area</vt:lpstr>
      <vt:lpstr>المراجعة!Print_Area</vt:lpstr>
      <vt:lpstr>الميزانية!Print_Area</vt:lpstr>
      <vt:lpstr>الخطة!Print_Titles</vt:lpstr>
      <vt:lpstr>المراجعة!Print_Titles</vt:lpstr>
      <vt:lpstr>الميزانية!Print_Titles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أعدّ حملة يمكنك مراجعتها</dc:title>
  <dc:subject>مسودة تخطيط — ليست موافقة أو نتائج تمت ملاحظتها</dc:subject>
  <dc:creator>Editorial planning</dc:creator>
  <dc:description>مثال افتراضي: المشروع والتواريخ والمهام ومخصصات USD مختلقة. ليست أسعار سوق أو عروض ناشرين أو نتائج محققة. يحتفظ المثال المعدّل بهذا الوصف حتى مسحه.</dc:description>
  <cp:lastModifiedBy>Editorial planning</cp:lastModifiedBy>
  <dcterms:created xsi:type="dcterms:W3CDTF">2026-10-26T00:00:00Z</dcterms:created>
  <dcterms:modified xsi:type="dcterms:W3CDTF">2026-10-26T00:00:00Z</dcterms:modified>
</cp:coreProperties>
</file>